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897c32774e2400/SyncOrganizer/DrSamsHealth/Books/The Rational Diet/Spreadsheets/"/>
    </mc:Choice>
  </mc:AlternateContent>
  <xr:revisionPtr revIDLastSave="11" documentId="8_{45C68320-0A8F-42A6-A778-E295712CCF8D}" xr6:coauthVersionLast="47" xr6:coauthVersionMax="47" xr10:uidLastSave="{BB15F3CD-7DE3-4C48-8B75-6174832ECEF0}"/>
  <bookViews>
    <workbookView xWindow="-110" yWindow="-110" windowWidth="51420" windowHeight="21220" xr2:uid="{39217F2D-A8F7-42E1-A34C-8848852EE1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6" i="1" l="1"/>
  <c r="R356" i="1"/>
  <c r="Q356" i="1"/>
  <c r="P356" i="1"/>
  <c r="O356" i="1"/>
  <c r="N356" i="1"/>
  <c r="M356" i="1"/>
  <c r="L356" i="1"/>
  <c r="K356" i="1"/>
  <c r="I356" i="1"/>
  <c r="H356" i="1"/>
  <c r="G356" i="1"/>
  <c r="F356" i="1"/>
  <c r="E356" i="1"/>
  <c r="D356" i="1"/>
  <c r="S355" i="1"/>
  <c r="R355" i="1"/>
  <c r="Q355" i="1"/>
  <c r="P355" i="1"/>
  <c r="O355" i="1"/>
  <c r="N355" i="1"/>
  <c r="M355" i="1"/>
  <c r="L355" i="1"/>
  <c r="K355" i="1"/>
  <c r="I355" i="1"/>
  <c r="H355" i="1"/>
  <c r="G355" i="1"/>
  <c r="F355" i="1"/>
  <c r="E355" i="1"/>
  <c r="D355" i="1"/>
  <c r="A355" i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S354" i="1"/>
  <c r="R354" i="1"/>
  <c r="Q354" i="1"/>
  <c r="P354" i="1"/>
  <c r="O354" i="1"/>
  <c r="N354" i="1"/>
  <c r="M354" i="1"/>
  <c r="L354" i="1"/>
  <c r="K354" i="1"/>
  <c r="I354" i="1"/>
  <c r="H354" i="1"/>
  <c r="G354" i="1"/>
  <c r="F354" i="1"/>
  <c r="E354" i="1"/>
  <c r="D354" i="1"/>
  <c r="B354" i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J345" i="1"/>
  <c r="J343" i="1"/>
  <c r="J341" i="1"/>
  <c r="J336" i="1"/>
  <c r="J335" i="1"/>
  <c r="J334" i="1"/>
  <c r="J333" i="1"/>
  <c r="J332" i="1"/>
  <c r="J329" i="1"/>
  <c r="J328" i="1"/>
  <c r="J327" i="1"/>
  <c r="J326" i="1"/>
  <c r="J325" i="1"/>
  <c r="J324" i="1"/>
  <c r="J323" i="1"/>
  <c r="J319" i="1"/>
  <c r="J318" i="1"/>
  <c r="J317" i="1"/>
  <c r="J316" i="1"/>
  <c r="J315" i="1"/>
  <c r="J314" i="1"/>
  <c r="J313" i="1"/>
  <c r="J309" i="1"/>
  <c r="J308" i="1"/>
  <c r="J307" i="1"/>
  <c r="J306" i="1"/>
  <c r="S304" i="1"/>
  <c r="M304" i="1"/>
  <c r="L304" i="1"/>
  <c r="K304" i="1"/>
  <c r="I304" i="1"/>
  <c r="G304" i="1"/>
  <c r="F304" i="1"/>
  <c r="D304" i="1"/>
  <c r="J303" i="1"/>
  <c r="J304" i="1" s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1" i="1"/>
  <c r="J260" i="1"/>
  <c r="S259" i="1"/>
  <c r="M259" i="1"/>
  <c r="L259" i="1"/>
  <c r="K259" i="1"/>
  <c r="I259" i="1"/>
  <c r="G259" i="1"/>
  <c r="F259" i="1"/>
  <c r="J259" i="1" s="1"/>
  <c r="E259" i="1"/>
  <c r="J258" i="1"/>
  <c r="J257" i="1"/>
  <c r="J256" i="1"/>
  <c r="J255" i="1"/>
  <c r="J254" i="1"/>
  <c r="J253" i="1"/>
  <c r="E253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3" i="1"/>
  <c r="J222" i="1"/>
  <c r="J221" i="1"/>
  <c r="J219" i="1"/>
  <c r="J218" i="1"/>
  <c r="J217" i="1"/>
  <c r="J216" i="1"/>
  <c r="J215" i="1"/>
  <c r="J214" i="1"/>
  <c r="L213" i="1"/>
  <c r="K213" i="1"/>
  <c r="F213" i="1"/>
  <c r="J213" i="1" s="1"/>
  <c r="E213" i="1"/>
  <c r="D213" i="1"/>
  <c r="J212" i="1"/>
  <c r="J211" i="1"/>
  <c r="J210" i="1"/>
  <c r="J209" i="1"/>
  <c r="J208" i="1"/>
  <c r="J207" i="1"/>
  <c r="J200" i="1"/>
  <c r="J199" i="1"/>
  <c r="J198" i="1"/>
  <c r="J197" i="1"/>
  <c r="J196" i="1"/>
  <c r="J195" i="1"/>
  <c r="J194" i="1"/>
  <c r="J192" i="1"/>
  <c r="K191" i="1"/>
  <c r="I191" i="1"/>
  <c r="G191" i="1"/>
  <c r="F191" i="1"/>
  <c r="E191" i="1"/>
  <c r="D191" i="1"/>
  <c r="J190" i="1"/>
  <c r="J191" i="1" s="1"/>
  <c r="J189" i="1"/>
  <c r="J188" i="1"/>
  <c r="J187" i="1"/>
  <c r="J186" i="1"/>
  <c r="J185" i="1"/>
  <c r="J184" i="1"/>
  <c r="J180" i="1"/>
  <c r="S165" i="1"/>
  <c r="R165" i="1"/>
  <c r="Q165" i="1"/>
  <c r="O165" i="1"/>
  <c r="N165" i="1"/>
  <c r="M165" i="1"/>
  <c r="L165" i="1"/>
  <c r="K165" i="1"/>
  <c r="I165" i="1"/>
  <c r="H165" i="1"/>
  <c r="G165" i="1"/>
  <c r="F165" i="1"/>
  <c r="E165" i="1"/>
  <c r="D165" i="1"/>
  <c r="J164" i="1"/>
  <c r="J165" i="1" s="1"/>
  <c r="J160" i="1"/>
  <c r="J159" i="1"/>
  <c r="J158" i="1"/>
  <c r="J157" i="1"/>
  <c r="J156" i="1"/>
  <c r="J155" i="1"/>
  <c r="J152" i="1"/>
  <c r="J151" i="1"/>
  <c r="J150" i="1"/>
  <c r="J149" i="1"/>
  <c r="J148" i="1"/>
  <c r="J147" i="1"/>
  <c r="J145" i="1"/>
  <c r="J144" i="1"/>
  <c r="J143" i="1"/>
  <c r="J142" i="1"/>
  <c r="J141" i="1"/>
  <c r="J140" i="1"/>
  <c r="J139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1" i="1"/>
  <c r="J120" i="1"/>
  <c r="J119" i="1"/>
  <c r="J118" i="1"/>
  <c r="J117" i="1"/>
  <c r="J116" i="1"/>
  <c r="J115" i="1"/>
  <c r="J114" i="1"/>
  <c r="J113" i="1"/>
  <c r="J112" i="1"/>
  <c r="J111" i="1"/>
  <c r="J104" i="1"/>
  <c r="J103" i="1"/>
  <c r="J102" i="1"/>
  <c r="J101" i="1"/>
  <c r="J100" i="1"/>
  <c r="J99" i="1"/>
  <c r="J98" i="1"/>
  <c r="J97" i="1"/>
  <c r="J96" i="1"/>
  <c r="J95" i="1"/>
  <c r="J94" i="1"/>
  <c r="J92" i="1"/>
  <c r="S91" i="1"/>
  <c r="P91" i="1"/>
  <c r="M91" i="1"/>
  <c r="L91" i="1"/>
  <c r="K91" i="1"/>
  <c r="I91" i="1"/>
  <c r="G91" i="1"/>
  <c r="F91" i="1"/>
  <c r="D91" i="1"/>
  <c r="J90" i="1"/>
  <c r="J91" i="1" s="1"/>
  <c r="J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J84" i="1"/>
  <c r="J83" i="1"/>
  <c r="J81" i="1"/>
  <c r="J80" i="1"/>
  <c r="J79" i="1"/>
  <c r="J78" i="1"/>
  <c r="E78" i="1"/>
  <c r="J77" i="1"/>
  <c r="J76" i="1"/>
  <c r="J75" i="1"/>
  <c r="J74" i="1"/>
  <c r="J73" i="1"/>
  <c r="J72" i="1"/>
  <c r="J66" i="1"/>
  <c r="S61" i="1"/>
  <c r="P61" i="1"/>
  <c r="M61" i="1"/>
  <c r="L61" i="1"/>
  <c r="K61" i="1"/>
  <c r="J61" i="1"/>
  <c r="I61" i="1"/>
  <c r="G61" i="1"/>
  <c r="F61" i="1"/>
  <c r="E61" i="1"/>
  <c r="D61" i="1"/>
  <c r="S55" i="1"/>
  <c r="P55" i="1"/>
  <c r="M55" i="1"/>
  <c r="L55" i="1"/>
  <c r="K55" i="1"/>
  <c r="J55" i="1"/>
  <c r="G55" i="1"/>
  <c r="F55" i="1"/>
  <c r="E55" i="1"/>
  <c r="D55" i="1"/>
  <c r="S53" i="1"/>
  <c r="P53" i="1"/>
  <c r="M53" i="1"/>
  <c r="L53" i="1"/>
  <c r="K53" i="1"/>
  <c r="J53" i="1"/>
  <c r="I53" i="1"/>
  <c r="G53" i="1"/>
  <c r="F53" i="1"/>
  <c r="E53" i="1"/>
  <c r="D53" i="1"/>
  <c r="J47" i="1"/>
  <c r="J46" i="1"/>
  <c r="S39" i="1"/>
  <c r="P39" i="1"/>
  <c r="M39" i="1"/>
  <c r="L39" i="1"/>
  <c r="K39" i="1"/>
  <c r="J39" i="1"/>
  <c r="I39" i="1"/>
  <c r="G39" i="1"/>
  <c r="F39" i="1"/>
  <c r="E39" i="1"/>
  <c r="D39" i="1"/>
  <c r="J33" i="1"/>
  <c r="J32" i="1"/>
  <c r="J31" i="1"/>
  <c r="S21" i="1"/>
  <c r="S357" i="1" s="1"/>
  <c r="R21" i="1"/>
  <c r="R357" i="1" s="1"/>
  <c r="Q21" i="1"/>
  <c r="Q357" i="1" s="1"/>
  <c r="P21" i="1"/>
  <c r="P357" i="1" s="1"/>
  <c r="O21" i="1"/>
  <c r="O357" i="1" s="1"/>
  <c r="N21" i="1"/>
  <c r="N357" i="1" s="1"/>
  <c r="M21" i="1"/>
  <c r="M357" i="1" s="1"/>
  <c r="L21" i="1"/>
  <c r="L357" i="1" s="1"/>
  <c r="K21" i="1"/>
  <c r="K357" i="1" s="1"/>
  <c r="J21" i="1"/>
  <c r="I21" i="1"/>
  <c r="I357" i="1" s="1"/>
  <c r="H21" i="1"/>
  <c r="H357" i="1" s="1"/>
  <c r="G21" i="1"/>
  <c r="G357" i="1" s="1"/>
  <c r="F21" i="1"/>
  <c r="F357" i="1" s="1"/>
  <c r="E21" i="1"/>
  <c r="E357" i="1" s="1"/>
  <c r="D21" i="1"/>
  <c r="D357" i="1" s="1"/>
  <c r="J16" i="1"/>
  <c r="J15" i="1"/>
  <c r="E12" i="1"/>
  <c r="E13" i="1" l="1"/>
  <c r="F13" i="1"/>
  <c r="J357" i="1"/>
  <c r="G13" i="1"/>
  <c r="J356" i="1"/>
  <c r="H13" i="1"/>
  <c r="I13" i="1"/>
  <c r="J13" i="1"/>
  <c r="K13" i="1"/>
  <c r="J354" i="1"/>
  <c r="L13" i="1"/>
  <c r="M13" i="1"/>
  <c r="J355" i="1"/>
  <c r="N13" i="1"/>
  <c r="O13" i="1"/>
  <c r="D13" i="1"/>
</calcChain>
</file>

<file path=xl/sharedStrings.xml><?xml version="1.0" encoding="utf-8"?>
<sst xmlns="http://schemas.openxmlformats.org/spreadsheetml/2006/main" count="381" uniqueCount="335">
  <si>
    <t>Food Items</t>
  </si>
  <si>
    <t>Cal</t>
  </si>
  <si>
    <t>Weight</t>
  </si>
  <si>
    <t>Carbs</t>
  </si>
  <si>
    <t>Fibre</t>
  </si>
  <si>
    <t>Starch</t>
  </si>
  <si>
    <t>Sugar</t>
  </si>
  <si>
    <t>DigCrabs</t>
  </si>
  <si>
    <t>Protein</t>
  </si>
  <si>
    <t>Fat</t>
  </si>
  <si>
    <t>SatFat</t>
  </si>
  <si>
    <t>Mono</t>
  </si>
  <si>
    <t>Poly</t>
  </si>
  <si>
    <t>Trans</t>
  </si>
  <si>
    <t>ꙍ-3, mg</t>
  </si>
  <si>
    <t>ꙍ-6, mg</t>
  </si>
  <si>
    <t>Cholesterol</t>
  </si>
  <si>
    <t>Animal-based Products</t>
  </si>
  <si>
    <t>Beef</t>
  </si>
  <si>
    <t>Beef, Ribeye, raw, 100 g</t>
  </si>
  <si>
    <t>Beef, Ribeye, 3 oz, broiled</t>
  </si>
  <si>
    <t>Beef, Ribeye, 100 g, broiled</t>
  </si>
  <si>
    <t>Beef medaliions wrapped in bacon, 1 piece</t>
  </si>
  <si>
    <t>Beef liver, raw, 100 g</t>
  </si>
  <si>
    <t>Beef, lean, ground, 100g</t>
  </si>
  <si>
    <t>Butcher box, ground beef, 100 g</t>
  </si>
  <si>
    <t>Chicken</t>
  </si>
  <si>
    <t>Chicken thighs, boneless, skinless, raw, 100g</t>
  </si>
  <si>
    <t>Chicken thighs, skinless, air-fried, 100 g</t>
  </si>
  <si>
    <t>Chicken breast, with skin, raw, 100 g</t>
  </si>
  <si>
    <t>Chicken breast, boneless, skinless, raw, 100 g</t>
  </si>
  <si>
    <t>Chicken drumsticks, per 100 g</t>
  </si>
  <si>
    <t>Chicken drumstick, cooked,  cooked without a bone, 1 piece</t>
  </si>
  <si>
    <t>Chicken quarter, with skin, raw, 100 g</t>
  </si>
  <si>
    <t>Chicken leg quarter, 1 piece</t>
  </si>
  <si>
    <t>Chicken broth, 2/3 of a cup (150 ml)</t>
  </si>
  <si>
    <t>Other meats / meat products</t>
  </si>
  <si>
    <t>Kielbassa, Polish, turkey and beef, 100 g</t>
  </si>
  <si>
    <t>Suasage, Polish, mild, 100 g</t>
  </si>
  <si>
    <t>Sausage, Italian Smokies, 1 piece</t>
  </si>
  <si>
    <t xml:space="preserve">Bacon, cured, raw, 100 g </t>
  </si>
  <si>
    <t>Prosciutto, 3 slices, 30 g</t>
  </si>
  <si>
    <t xml:space="preserve">Bacon, cooked, 3 slices </t>
  </si>
  <si>
    <t>Wild boar chops, 1 piece</t>
  </si>
  <si>
    <t>Ham, 1 slice = 50g</t>
  </si>
  <si>
    <t>Ham, 100 g</t>
  </si>
  <si>
    <t>Lamb, generic</t>
  </si>
  <si>
    <t>Lamb, cooked, 100 g</t>
  </si>
  <si>
    <t>Lamb, lean and fat, raw, 100 g</t>
  </si>
  <si>
    <t>Deer, raw, 100 g</t>
  </si>
  <si>
    <t>Chicken, grilled, whole, 100 g, Zehrs</t>
  </si>
  <si>
    <t>Duck, roasted, whole, per 100 g, meat and skin</t>
  </si>
  <si>
    <t>Lamb chop, 1 = 4 oz</t>
  </si>
  <si>
    <t>Lamb Chops (garlic and rosemary), 2 chops, 100g edible</t>
  </si>
  <si>
    <t>Eggs</t>
  </si>
  <si>
    <t>Egg, 1 large, raw</t>
  </si>
  <si>
    <t>Egg whites, 100 g</t>
  </si>
  <si>
    <t>Egg creations, cheese and chive, 63 g</t>
  </si>
  <si>
    <t>Egg creations, cheese and chive, full container</t>
  </si>
  <si>
    <t>Egg creations, garden vegetables, 1/4 cup = 63 g</t>
  </si>
  <si>
    <t>Egg creations, garden vegetables, full container</t>
  </si>
  <si>
    <t>Seafood</t>
  </si>
  <si>
    <t>Sea bass, 100 g raw</t>
  </si>
  <si>
    <t>Sea bass, 100 g cooked (appx. 1 fillet)</t>
  </si>
  <si>
    <t xml:space="preserve">Caviar, red, 1 oz </t>
  </si>
  <si>
    <t>Caviar, red, 100 g</t>
  </si>
  <si>
    <t>Ocean's solid white tuna in water, 170 g can</t>
  </si>
  <si>
    <t>Mussels, 100 g</t>
  </si>
  <si>
    <t>Clams, 100 g</t>
  </si>
  <si>
    <t>Shrimps, 100 g</t>
  </si>
  <si>
    <t>Shrimps, 10 pieces, 125 g edible</t>
  </si>
  <si>
    <t>Salmon, farmed, raw, 100 g</t>
  </si>
  <si>
    <t>Salmon, wild-caught, raw, 100 g</t>
  </si>
  <si>
    <t>Tuna, yellowfin, raw, 100 g</t>
  </si>
  <si>
    <t>Herring, Atlantic, raw, 100 g</t>
  </si>
  <si>
    <t>Sardines, canned in oil, drained with bone, 100 g</t>
  </si>
  <si>
    <t>Sardines, canned in tomato sauce, drained with bone, 100 g</t>
  </si>
  <si>
    <t>Oysters, farmed, raw (6 med = 84 g)</t>
  </si>
  <si>
    <t>Cod, raw, 100 g</t>
  </si>
  <si>
    <t>Cod liver, 100 g</t>
  </si>
  <si>
    <t>King crab, cooked, 100 g</t>
  </si>
  <si>
    <t>Lobster, 100 g, cooked</t>
  </si>
  <si>
    <t>Lobster 1.5 lb, whole</t>
  </si>
  <si>
    <t>Sprats, oiled, canned, 80 g (1/2 of a can)</t>
  </si>
  <si>
    <t>Gold Seal Mackerel, 1 can</t>
  </si>
  <si>
    <t>Brunswick Sardines in springwater, 1 can</t>
  </si>
  <si>
    <t>Butterfish, cooked, 100 g</t>
  </si>
  <si>
    <t>Canned tuna, 1 can</t>
  </si>
  <si>
    <t>Canned clams, per 55 g</t>
  </si>
  <si>
    <t>Dairy</t>
  </si>
  <si>
    <t>Burrata, 2 tbsp = 30g</t>
  </si>
  <si>
    <t>Burrata, whole chunk (250 g)</t>
  </si>
  <si>
    <t>Kefir, 250 ml</t>
  </si>
  <si>
    <t>Ayran, 100 ml</t>
  </si>
  <si>
    <t>Ayran, whole bottle</t>
  </si>
  <si>
    <t>Chocolate-dipped ice-cream cone, vanilla</t>
  </si>
  <si>
    <t>Whipped cream, 4 tbsp = 15 g</t>
  </si>
  <si>
    <t>Greek Yogurt, plain, 2% fat, 175 g</t>
  </si>
  <si>
    <t>Parmesan, hard, 100 g</t>
  </si>
  <si>
    <t>Feta, 100 g</t>
  </si>
  <si>
    <t>Blue cheese, 100 g</t>
  </si>
  <si>
    <t>Sour cream, regular, 100 g</t>
  </si>
  <si>
    <t>Sour cream, 0% fat, 30 ml</t>
  </si>
  <si>
    <t>Ice cream, soft serve, chocholate dip</t>
  </si>
  <si>
    <t>Ice cream, burnt marshmallow</t>
  </si>
  <si>
    <t>BioBest Yogurt</t>
  </si>
  <si>
    <t>Milk, 0% fat , 1 cup = 250 ml</t>
  </si>
  <si>
    <t xml:space="preserve">Chapman's ice cream, small </t>
  </si>
  <si>
    <t>Plant-based Products</t>
  </si>
  <si>
    <t>Vegetables</t>
  </si>
  <si>
    <t>Asparagus, 100 g</t>
  </si>
  <si>
    <t>Lettuce, 100 g</t>
  </si>
  <si>
    <t>Tomato, 100 g</t>
  </si>
  <si>
    <t>Cucumber, 100 g</t>
  </si>
  <si>
    <t>Cauliflower, 100 g</t>
  </si>
  <si>
    <t>Broccoli, 100 g</t>
  </si>
  <si>
    <t>Cabbage, 100 g</t>
  </si>
  <si>
    <t>Yellow beans, 100 g</t>
  </si>
  <si>
    <t xml:space="preserve">Green beans, 100g </t>
  </si>
  <si>
    <t>Scallions / green onions, 100 g</t>
  </si>
  <si>
    <t>Onions, 100 g</t>
  </si>
  <si>
    <t>Avocado, 100g (med size=200g)</t>
  </si>
  <si>
    <t>Bell peppers, 100g</t>
  </si>
  <si>
    <t>Portobello mushrooms, 100 g</t>
  </si>
  <si>
    <t>Shiitake mushrooms, 100 g</t>
  </si>
  <si>
    <t>Mushrooms, oyster, raw, 100 g</t>
  </si>
  <si>
    <t>Carrot, baby, raw, 100 g</t>
  </si>
  <si>
    <t>Snap peas, 1 cup (63 g)</t>
  </si>
  <si>
    <t>Sweet peas in a rod, 1 cup</t>
  </si>
  <si>
    <t>Corn on the cob, 1 ear, large</t>
  </si>
  <si>
    <t>Green peas, geant vert (3/4 of a cup)</t>
  </si>
  <si>
    <t>Cremini mushrooms, 100g</t>
  </si>
  <si>
    <t>Oyster mushrooms, 100 g</t>
  </si>
  <si>
    <t>Spinach, 100 g</t>
  </si>
  <si>
    <t>Fruits and berries</t>
  </si>
  <si>
    <t>Melon</t>
  </si>
  <si>
    <t>Peaches</t>
  </si>
  <si>
    <t>Apple</t>
  </si>
  <si>
    <t>Pear</t>
  </si>
  <si>
    <t>Kiwi, 100 g ( 1 fruit 2"dia = 69 g)</t>
  </si>
  <si>
    <t>Orange, 100 g (1 fruit = 131 g)</t>
  </si>
  <si>
    <t>Strawberries, 100 g (1 med = 12 g)</t>
  </si>
  <si>
    <t>Cherries, 100 g</t>
  </si>
  <si>
    <t>Bananas. 100 g (1 small banana is 101 g)</t>
  </si>
  <si>
    <t>Mixed berries, 1 cup (125-150 g)</t>
  </si>
  <si>
    <t>Watermelon</t>
  </si>
  <si>
    <t>Strawberry</t>
  </si>
  <si>
    <t>Blackberry</t>
  </si>
  <si>
    <t>Raspberry</t>
  </si>
  <si>
    <t>Nuts &amp; Seeds</t>
  </si>
  <si>
    <t>Nuts, mixed, roasted, with peanuts and salt, 100 g</t>
  </si>
  <si>
    <t>Hazelnuts, 100 g (without shell)</t>
  </si>
  <si>
    <t>Pistacchios, roasted, salted, 100 g (without shell)</t>
  </si>
  <si>
    <t>Cashews, salted, roasted, 100 g</t>
  </si>
  <si>
    <t>Peanuts</t>
  </si>
  <si>
    <t>Almonds, roasted, 100g</t>
  </si>
  <si>
    <t>Fats and oils</t>
  </si>
  <si>
    <t>Butter, 1 stick (113 g)</t>
  </si>
  <si>
    <t>Butter, 1/8 of a stick</t>
  </si>
  <si>
    <t>Avocado oil, 1 tbsp (14 g)</t>
  </si>
  <si>
    <t>Avocado oil, 100 g</t>
  </si>
  <si>
    <t>Olive oil, 1 tbsp</t>
  </si>
  <si>
    <t>Olive oil, 100 g</t>
  </si>
  <si>
    <t>"Cheat" foods (artificial low-calorie / low-carb snacks)</t>
  </si>
  <si>
    <t>Protein Shake - Extreme Isolate 97</t>
  </si>
  <si>
    <t>Gold Standard Egg protein, 1 scoop</t>
  </si>
  <si>
    <t>Quadro protein shake, (ice cream taste) 1 scoop</t>
  </si>
  <si>
    <t>Shirataki noodles, 1 package</t>
  </si>
  <si>
    <t>Chicken Broth (Campbell), 150 ml</t>
  </si>
  <si>
    <t>Dimpflmeier power slice bread, 1 slice</t>
  </si>
  <si>
    <t>Carbonaut bread, 1 slice</t>
  </si>
  <si>
    <t>Carbonaut, raisin bread, 1 slice</t>
  </si>
  <si>
    <t>Jello, sugar free</t>
  </si>
  <si>
    <t>Skinny Pop corn, small bag</t>
  </si>
  <si>
    <t>Smart Pop Corn with Cheddar</t>
  </si>
  <si>
    <t>Orville Popcorn, reduced fat, 8 cups (1 bag is 70 g)</t>
  </si>
  <si>
    <t>Orville Popcorn, reduced fat, 1 bag</t>
  </si>
  <si>
    <t>Orville popcorn, extra buttery, 1 bag</t>
  </si>
  <si>
    <t>Atkins vanilla milkshake</t>
  </si>
  <si>
    <t>Atkins Caramel Chewy nut bar</t>
  </si>
  <si>
    <t>Atkins coconut bar</t>
  </si>
  <si>
    <t>Atkins caramel chocolaty roll</t>
  </si>
  <si>
    <t>Hungry Buddha Keto bars</t>
  </si>
  <si>
    <t>Konjak noodles, 100g</t>
  </si>
  <si>
    <t>Smartfood popcorn - movie night butter</t>
  </si>
  <si>
    <t>Ketoscream, vanilla</t>
  </si>
  <si>
    <t>Alcohol</t>
  </si>
  <si>
    <t>Wine, Conundrm, 5 oz</t>
  </si>
  <si>
    <t>Carlsberg</t>
  </si>
  <si>
    <t>Sapporo</t>
  </si>
  <si>
    <t>Stella Artois, 500 ml can</t>
  </si>
  <si>
    <t>Asahi</t>
  </si>
  <si>
    <t>Guinnes</t>
  </si>
  <si>
    <t>Hoegaarden, 330 ml</t>
  </si>
  <si>
    <t>Hoegaarden, 500 ml</t>
  </si>
  <si>
    <t>Cab-Sav</t>
  </si>
  <si>
    <t>Merlot, 1 fl.oz</t>
  </si>
  <si>
    <t>Semi Dry Riesling</t>
  </si>
  <si>
    <t>Generic white wine, 1 fl. Oz</t>
  </si>
  <si>
    <t>Crown Royale, 1 fl .oz.</t>
  </si>
  <si>
    <t>Prosecco</t>
  </si>
  <si>
    <t>Whiskey, 1 shot (1.5 oz)</t>
  </si>
  <si>
    <t>Whiskey, 100 g</t>
  </si>
  <si>
    <t>Caesar</t>
  </si>
  <si>
    <t>Black Russian</t>
  </si>
  <si>
    <t>Miscellaneous</t>
  </si>
  <si>
    <t>Chicken caesar salad, with croutons</t>
  </si>
  <si>
    <t>Caesar salad, no croutons, no chicken</t>
  </si>
  <si>
    <t>Caesar salad double chicken, no croutons</t>
  </si>
  <si>
    <t>Classico Pasta Alfredo Sauce, per 60 ml</t>
  </si>
  <si>
    <t>Tostitos, salsa, 2 tbsp, 30 ml</t>
  </si>
  <si>
    <t>Cauliflower Soup</t>
  </si>
  <si>
    <t>Eclair</t>
  </si>
  <si>
    <t>Dill pickles, 1 pickle</t>
  </si>
  <si>
    <t>Cineplex popcorn, large</t>
  </si>
  <si>
    <t>Ciniplex butter, large</t>
  </si>
  <si>
    <t>Regular white bread, 1 slice, 25 g</t>
  </si>
  <si>
    <t>French Onion Soup</t>
  </si>
  <si>
    <t>Apple crepes (1 crepe = 144 g)</t>
  </si>
  <si>
    <t>Subway 6"sub (cold cuts)</t>
  </si>
  <si>
    <t>Small bag of chips, Lays</t>
  </si>
  <si>
    <t>Sub with meatballs and cheese</t>
  </si>
  <si>
    <t>Beef and cheese wrap</t>
  </si>
  <si>
    <t>Stuffed pepper</t>
  </si>
  <si>
    <t>Philly cheese steak salad (subway)</t>
  </si>
  <si>
    <t>Philly cheese steak sandwich</t>
  </si>
  <si>
    <t>Fries with gravy</t>
  </si>
  <si>
    <t>Tiramisu cheese cake</t>
  </si>
  <si>
    <t>Chocolate mousse cake</t>
  </si>
  <si>
    <t>Cream of mushroom soup, 1 cup</t>
  </si>
  <si>
    <t>Won ton, 1 piece</t>
  </si>
  <si>
    <t>Chili, 1 cup</t>
  </si>
  <si>
    <t>Chicken Cacciatore</t>
  </si>
  <si>
    <t>Garden salad, side</t>
  </si>
  <si>
    <t>Greek salad, side</t>
  </si>
  <si>
    <t>Garlic bread stick</t>
  </si>
  <si>
    <t>Chicken gumbo soup, 1 cup</t>
  </si>
  <si>
    <t>Red Thai Pork Curry</t>
  </si>
  <si>
    <t>Lamb Shawarma Osmow's (supersized)</t>
  </si>
  <si>
    <t>Generic Lamb Shawarma</t>
  </si>
  <si>
    <t>Chicken shawarma Osmow's (supersized)</t>
  </si>
  <si>
    <t xml:space="preserve">Extra chicken </t>
  </si>
  <si>
    <t>Chapman's ice cream, no sugar added</t>
  </si>
  <si>
    <t>Ice cream, bubble gum, 1/2 cup</t>
  </si>
  <si>
    <t>Baklava, 100 g</t>
  </si>
  <si>
    <t>Nougat, 100 g</t>
  </si>
  <si>
    <t>Szechuan Chicken Lettuce wraps, 1 plate</t>
  </si>
  <si>
    <t>Teriyaki Chicken caesar salad, with croutons</t>
  </si>
  <si>
    <t>Chicken fajita, 1 piece</t>
  </si>
  <si>
    <t>Gyro</t>
  </si>
  <si>
    <t>Blueberry muffin</t>
  </si>
  <si>
    <t>Swiss roll</t>
  </si>
  <si>
    <t>Knorr BBQ sauce, 100 ml</t>
  </si>
  <si>
    <t>Knorr Ranch dressing, 15 ml</t>
  </si>
  <si>
    <t>Campbell beef vegetable soup</t>
  </si>
  <si>
    <t>Breaded chicken breast</t>
  </si>
  <si>
    <t>Yellow rice, 1 cup</t>
  </si>
  <si>
    <t>Starbucks ham&amp;swiss breakfast sandwich</t>
  </si>
  <si>
    <t>All butter croissants</t>
  </si>
  <si>
    <t>Zehr's Cobb salad</t>
  </si>
  <si>
    <t>Charcuterie sandwich</t>
  </si>
  <si>
    <t>Borscht, 1 cup</t>
  </si>
  <si>
    <t>Fries, restaurant</t>
  </si>
  <si>
    <t>Pulled pork sandwich</t>
  </si>
  <si>
    <t>Oatmeal with apple desert</t>
  </si>
  <si>
    <t>Pizza slice - Hawaiian</t>
  </si>
  <si>
    <t>Pizza slice - All meat</t>
  </si>
  <si>
    <t>Pasta Carbonara with sauce, 1 cup</t>
  </si>
  <si>
    <t>Meat balls, 1 ball</t>
  </si>
  <si>
    <t>Philly steak sandwich</t>
  </si>
  <si>
    <t>Belgian waffle</t>
  </si>
  <si>
    <t>Chicken souvlaki</t>
  </si>
  <si>
    <t>Avocado toast</t>
  </si>
  <si>
    <t>Apple pie</t>
  </si>
  <si>
    <t>Chicken parmesan</t>
  </si>
  <si>
    <t>Mini Chocolate beignets, 1 piece</t>
  </si>
  <si>
    <t>Apple danish</t>
  </si>
  <si>
    <t>Meat balls with tomato sauce</t>
  </si>
  <si>
    <t>Chicken souvlaki with pita</t>
  </si>
  <si>
    <t>Chocolate chip muffin</t>
  </si>
  <si>
    <t>Strawberry short cake</t>
  </si>
  <si>
    <t xml:space="preserve">Pizza domino's </t>
  </si>
  <si>
    <t>1 slice of Double pepperoni pizza (Domino's)</t>
  </si>
  <si>
    <t>Whole double pepperoni pizza (Domino's)</t>
  </si>
  <si>
    <t>Canadian, eh!, 1 slice</t>
  </si>
  <si>
    <t>Vanilla lemon cupcake</t>
  </si>
  <si>
    <t>Pringles, 37 g</t>
  </si>
  <si>
    <t>Inessence Truffle chips, 25 g (bag is 125 g)</t>
  </si>
  <si>
    <t>Steak tartare, 1 cup (225 g)</t>
  </si>
  <si>
    <t>Sushi</t>
  </si>
  <si>
    <t>Rainbow dragon, 8 pieces</t>
  </si>
  <si>
    <t>Green dragon, 8 pieces</t>
  </si>
  <si>
    <t>Orange dragon, 100 g</t>
  </si>
  <si>
    <t>Salmon sashimi, 1 slice</t>
  </si>
  <si>
    <t>California roll, 6 pieces</t>
  </si>
  <si>
    <t>Won Ton soup</t>
  </si>
  <si>
    <t>26 pc sushi</t>
  </si>
  <si>
    <t>Popeye's Chicken</t>
  </si>
  <si>
    <t>Popeye's chicken leg</t>
  </si>
  <si>
    <t>Popeye's chicken wing</t>
  </si>
  <si>
    <t>Popeye's chicken thigh</t>
  </si>
  <si>
    <t>Popeye's chicken breast</t>
  </si>
  <si>
    <t>Popeye's chicken sandwich</t>
  </si>
  <si>
    <t>Blackened Ranch</t>
  </si>
  <si>
    <t>Cajun fries</t>
  </si>
  <si>
    <t xml:space="preserve">McDonald's </t>
  </si>
  <si>
    <t>Big mac</t>
  </si>
  <si>
    <t>Grand Big Mac</t>
  </si>
  <si>
    <t>Large Fries</t>
  </si>
  <si>
    <t>Vanilla shake</t>
  </si>
  <si>
    <t>Fries</t>
  </si>
  <si>
    <t>Condiments:</t>
  </si>
  <si>
    <t>Splenda, 1 sachet</t>
  </si>
  <si>
    <t>Mayonnaise, 100 g</t>
  </si>
  <si>
    <t>Ketchup, 1 sachet</t>
  </si>
  <si>
    <t>Balsamic sauce, 2 tbsp</t>
  </si>
  <si>
    <t>Rene Geek Feta Dressing</t>
  </si>
  <si>
    <t>Caesar dressing, 1 sachet</t>
  </si>
  <si>
    <t>Day</t>
  </si>
  <si>
    <t>Date</t>
  </si>
  <si>
    <t>DoW</t>
  </si>
  <si>
    <t>Sun</t>
  </si>
  <si>
    <t>Fasting</t>
  </si>
  <si>
    <t>Mon</t>
  </si>
  <si>
    <t>571 g of boneless, skinless chicken breast</t>
  </si>
  <si>
    <t>Tue</t>
  </si>
  <si>
    <t>506 g of boneless, skinless chicken breast, 2 jellos, tiny little piece of protein slice bread and half of a greek salad</t>
  </si>
  <si>
    <t>Wed</t>
  </si>
  <si>
    <t>Thu</t>
  </si>
  <si>
    <t>461 g of boneless, skinless chicken breast, 2 jellos, and a greek salad</t>
  </si>
  <si>
    <t>Fri</t>
  </si>
  <si>
    <t>Sat</t>
  </si>
  <si>
    <t>Please note that these are just examples of the foods - there are many more that you can add to this spreadsheet</t>
  </si>
  <si>
    <t>Food diary is in the bottom - keep track fo what you consume and use the upper part to source the nutritional information</t>
  </si>
  <si>
    <t>PS. I will keep updating this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</si>
</sst>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5">
    <xf numFmtId="0" fontId="0" fillId="0" borderId="0" xfId="0"/>
    <xf numFmtId="0" fontId="1" fillId="0" borderId="1" xfId="1"/>
    <xf numFmtId="0" fontId="1" fillId="0" borderId="1" xfId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2" xfId="2"/>
    <xf numFmtId="0" fontId="2" fillId="0" borderId="2" xfId="2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4" xfId="0" applyNumberFormat="1" applyBorder="1"/>
    <xf numFmtId="1" fontId="2" fillId="0" borderId="2" xfId="2" applyNumberFormat="1" applyAlignment="1">
      <alignment horizontal="center"/>
    </xf>
    <xf numFmtId="1" fontId="2" fillId="0" borderId="2" xfId="2" applyNumberFormat="1"/>
    <xf numFmtId="15" fontId="0" fillId="0" borderId="3" xfId="0" applyNumberFormat="1" applyBorder="1"/>
    <xf numFmtId="0" fontId="3" fillId="0" borderId="3" xfId="0" applyFont="1" applyBorder="1"/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26FE-34E4-48D8-BDBC-071A08E609E0}">
  <dimension ref="A2:U401"/>
  <sheetViews>
    <sheetView tabSelected="1" workbookViewId="0">
      <selection activeCell="B5" sqref="B5"/>
    </sheetView>
  </sheetViews>
  <sheetFormatPr defaultRowHeight="14.5" x14ac:dyDescent="0.35"/>
  <cols>
    <col min="1" max="1" width="8.7265625" style="3"/>
    <col min="2" max="2" width="58.26953125" style="3" customWidth="1"/>
    <col min="3" max="3" width="8.7265625" style="4"/>
    <col min="4" max="7" width="8.7265625" style="5"/>
    <col min="8" max="19" width="8.7265625" style="6"/>
  </cols>
  <sheetData>
    <row r="2" spans="2:19" x14ac:dyDescent="0.35">
      <c r="B2" s="14" t="s">
        <v>332</v>
      </c>
    </row>
    <row r="3" spans="2:19" x14ac:dyDescent="0.35">
      <c r="B3" s="14" t="s">
        <v>333</v>
      </c>
    </row>
    <row r="4" spans="2:19" x14ac:dyDescent="0.35">
      <c r="B4" s="14" t="s">
        <v>334</v>
      </c>
    </row>
    <row r="6" spans="2:19" s="1" customFormat="1" ht="20" thickBot="1" x14ac:dyDescent="0.5">
      <c r="B6" s="1" t="s">
        <v>0</v>
      </c>
      <c r="C6" s="2"/>
      <c r="D6" s="2" t="s">
        <v>1</v>
      </c>
      <c r="E6" s="2" t="s">
        <v>2</v>
      </c>
      <c r="F6" s="2" t="s">
        <v>3</v>
      </c>
      <c r="G6" s="2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10</v>
      </c>
      <c r="N6" s="1" t="s">
        <v>11</v>
      </c>
      <c r="O6" s="1" t="s">
        <v>12</v>
      </c>
      <c r="P6" s="1" t="s">
        <v>13</v>
      </c>
      <c r="Q6" s="1" t="s">
        <v>14</v>
      </c>
      <c r="R6" s="1" t="s">
        <v>15</v>
      </c>
      <c r="S6" s="1" t="s">
        <v>16</v>
      </c>
    </row>
    <row r="7" spans="2:19" ht="15" thickTop="1" x14ac:dyDescent="0.35"/>
    <row r="8" spans="2:19" s="1" customFormat="1" ht="20" thickBot="1" x14ac:dyDescent="0.5">
      <c r="B8" s="1" t="s">
        <v>17</v>
      </c>
      <c r="C8" s="2"/>
      <c r="D8" s="2"/>
      <c r="E8" s="2"/>
      <c r="F8" s="2"/>
      <c r="G8" s="2"/>
    </row>
    <row r="9" spans="2:19" ht="15" thickTop="1" x14ac:dyDescent="0.35"/>
    <row r="10" spans="2:19" s="7" customFormat="1" ht="17.5" thickBot="1" x14ac:dyDescent="0.45">
      <c r="B10" s="7" t="s">
        <v>18</v>
      </c>
      <c r="C10" s="8"/>
      <c r="D10" s="8"/>
      <c r="E10" s="8"/>
      <c r="F10" s="8"/>
      <c r="G10" s="8"/>
    </row>
    <row r="11" spans="2:19" ht="15" thickTop="1" x14ac:dyDescent="0.35">
      <c r="B11" s="3" t="s">
        <v>19</v>
      </c>
      <c r="D11" s="9">
        <v>274</v>
      </c>
      <c r="E11" s="9">
        <v>100</v>
      </c>
      <c r="F11" s="9">
        <v>0</v>
      </c>
      <c r="G11" s="9">
        <v>0</v>
      </c>
      <c r="H11" s="10">
        <v>0</v>
      </c>
      <c r="I11" s="10">
        <v>0</v>
      </c>
      <c r="J11" s="10">
        <v>0</v>
      </c>
      <c r="K11" s="10">
        <v>17.5</v>
      </c>
      <c r="L11" s="10">
        <v>22.1</v>
      </c>
      <c r="M11" s="10">
        <v>9</v>
      </c>
      <c r="N11" s="10">
        <v>9.6</v>
      </c>
      <c r="O11" s="10">
        <v>0.8</v>
      </c>
      <c r="P11" s="10"/>
      <c r="Q11" s="10">
        <v>240</v>
      </c>
      <c r="R11" s="10">
        <v>510</v>
      </c>
      <c r="S11" s="10">
        <v>68</v>
      </c>
    </row>
    <row r="12" spans="2:19" x14ac:dyDescent="0.35">
      <c r="B12" s="3" t="s">
        <v>20</v>
      </c>
      <c r="D12" s="9">
        <v>199</v>
      </c>
      <c r="E12" s="9">
        <f>CONVERT(3,"ozm","g")</f>
        <v>85.048569375</v>
      </c>
      <c r="F12" s="9">
        <v>0</v>
      </c>
      <c r="G12" s="9">
        <v>0</v>
      </c>
      <c r="H12" s="10">
        <v>0</v>
      </c>
      <c r="I12" s="10">
        <v>0</v>
      </c>
      <c r="J12" s="10">
        <v>0</v>
      </c>
      <c r="K12" s="10">
        <v>23.8</v>
      </c>
      <c r="L12" s="10">
        <v>10.8</v>
      </c>
      <c r="M12" s="10">
        <v>4.2</v>
      </c>
      <c r="N12" s="10">
        <v>4.4000000000000004</v>
      </c>
      <c r="O12" s="10">
        <v>0.4</v>
      </c>
      <c r="P12" s="10"/>
      <c r="Q12" s="10"/>
      <c r="R12" s="10"/>
      <c r="S12" s="10"/>
    </row>
    <row r="13" spans="2:19" x14ac:dyDescent="0.35">
      <c r="B13" s="3" t="s">
        <v>21</v>
      </c>
      <c r="D13" s="9">
        <f>D12/$E$12*100</f>
        <v>233.98394759888342</v>
      </c>
      <c r="E13" s="9">
        <f>E12/$E$12*100</f>
        <v>100</v>
      </c>
      <c r="F13" s="9">
        <f t="shared" ref="F13:O13" si="0">F12/$E$12*100</f>
        <v>0</v>
      </c>
      <c r="G13" s="9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27.984009813333792</v>
      </c>
      <c r="L13" s="10">
        <f t="shared" si="0"/>
        <v>12.69862630184895</v>
      </c>
      <c r="M13" s="10">
        <f t="shared" si="0"/>
        <v>4.9383546729412577</v>
      </c>
      <c r="N13" s="10">
        <f t="shared" si="0"/>
        <v>5.1735144192717941</v>
      </c>
      <c r="O13" s="10">
        <f t="shared" si="0"/>
        <v>0.4703194926610722</v>
      </c>
      <c r="P13" s="10"/>
      <c r="Q13" s="10"/>
      <c r="R13" s="10"/>
      <c r="S13" s="10"/>
    </row>
    <row r="14" spans="2:19" x14ac:dyDescent="0.35">
      <c r="B14" s="3" t="s">
        <v>22</v>
      </c>
      <c r="D14" s="9">
        <v>200</v>
      </c>
      <c r="E14" s="9">
        <v>113</v>
      </c>
      <c r="F14" s="9">
        <v>1</v>
      </c>
      <c r="G14" s="9">
        <v>0</v>
      </c>
      <c r="H14" s="10">
        <v>0</v>
      </c>
      <c r="I14" s="10">
        <v>0</v>
      </c>
      <c r="J14" s="10"/>
      <c r="K14" s="10">
        <v>18</v>
      </c>
      <c r="L14" s="10">
        <v>13</v>
      </c>
      <c r="M14" s="10">
        <v>5</v>
      </c>
      <c r="N14" s="10"/>
      <c r="O14" s="10"/>
      <c r="P14" s="10">
        <v>0</v>
      </c>
      <c r="Q14" s="10"/>
      <c r="R14" s="10"/>
      <c r="S14" s="10">
        <v>65</v>
      </c>
    </row>
    <row r="15" spans="2:19" x14ac:dyDescent="0.35">
      <c r="B15" s="3" t="s">
        <v>23</v>
      </c>
      <c r="D15" s="9">
        <v>135</v>
      </c>
      <c r="E15" s="9">
        <v>100</v>
      </c>
      <c r="F15" s="9">
        <v>3.9</v>
      </c>
      <c r="G15" s="9">
        <v>0</v>
      </c>
      <c r="H15" s="10">
        <v>0</v>
      </c>
      <c r="I15" s="10">
        <v>0</v>
      </c>
      <c r="J15" s="10">
        <f>F15-G15</f>
        <v>3.9</v>
      </c>
      <c r="K15" s="10">
        <v>20.399999999999999</v>
      </c>
      <c r="L15" s="10">
        <v>3.6</v>
      </c>
      <c r="M15" s="10">
        <v>1.2</v>
      </c>
      <c r="N15" s="10">
        <v>0.5</v>
      </c>
      <c r="O15" s="10">
        <v>0.5</v>
      </c>
      <c r="P15" s="10">
        <v>0.2</v>
      </c>
      <c r="Q15" s="10">
        <v>7</v>
      </c>
      <c r="R15" s="10">
        <v>318</v>
      </c>
      <c r="S15" s="10">
        <v>275</v>
      </c>
    </row>
    <row r="16" spans="2:19" x14ac:dyDescent="0.35">
      <c r="B16" s="3" t="s">
        <v>24</v>
      </c>
      <c r="D16" s="9">
        <v>230</v>
      </c>
      <c r="E16" s="9">
        <v>100</v>
      </c>
      <c r="F16" s="9">
        <v>0</v>
      </c>
      <c r="G16" s="9">
        <v>0</v>
      </c>
      <c r="H16" s="10">
        <v>0</v>
      </c>
      <c r="I16" s="10">
        <v>0</v>
      </c>
      <c r="J16" s="10">
        <f>F16-G16</f>
        <v>0</v>
      </c>
      <c r="K16" s="10">
        <v>28</v>
      </c>
      <c r="L16" s="10">
        <v>12</v>
      </c>
      <c r="M16" s="10">
        <v>4.7</v>
      </c>
      <c r="N16" s="10">
        <v>5</v>
      </c>
      <c r="O16" s="10">
        <v>0.4</v>
      </c>
      <c r="P16" s="10">
        <v>0</v>
      </c>
      <c r="Q16" s="10"/>
      <c r="R16" s="10"/>
      <c r="S16" s="10">
        <v>89</v>
      </c>
    </row>
    <row r="17" spans="2:19" x14ac:dyDescent="0.35">
      <c r="B17" s="3" t="s">
        <v>25</v>
      </c>
      <c r="D17" s="9">
        <v>136</v>
      </c>
      <c r="E17" s="9">
        <v>100</v>
      </c>
      <c r="F17" s="9">
        <v>0</v>
      </c>
      <c r="G17" s="9">
        <v>0</v>
      </c>
      <c r="H17" s="10">
        <v>0</v>
      </c>
      <c r="I17" s="10">
        <v>0</v>
      </c>
      <c r="J17" s="10">
        <v>0</v>
      </c>
      <c r="K17" s="10">
        <v>21.4</v>
      </c>
      <c r="L17" s="10">
        <v>5</v>
      </c>
      <c r="M17" s="10"/>
      <c r="N17" s="10"/>
      <c r="O17" s="10"/>
      <c r="P17" s="10"/>
      <c r="Q17" s="10"/>
      <c r="R17" s="10"/>
      <c r="S17" s="10">
        <v>62</v>
      </c>
    </row>
    <row r="18" spans="2:19" x14ac:dyDescent="0.35">
      <c r="D18" s="9"/>
      <c r="E18" s="9"/>
      <c r="F18" s="9"/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s="7" customFormat="1" ht="17.5" thickBot="1" x14ac:dyDescent="0.45">
      <c r="B19" s="7" t="s">
        <v>26</v>
      </c>
      <c r="C19" s="8"/>
      <c r="D19" s="8"/>
      <c r="E19" s="8"/>
      <c r="F19" s="8"/>
      <c r="G19" s="8"/>
    </row>
    <row r="20" spans="2:19" ht="15" thickTop="1" x14ac:dyDescent="0.35">
      <c r="B20" s="3" t="s">
        <v>27</v>
      </c>
      <c r="D20" s="9">
        <v>115</v>
      </c>
      <c r="E20" s="9">
        <v>100</v>
      </c>
      <c r="F20" s="9">
        <v>0</v>
      </c>
      <c r="G20" s="9"/>
      <c r="H20" s="10"/>
      <c r="I20" s="10"/>
      <c r="J20" s="10"/>
      <c r="K20" s="10">
        <v>19.5</v>
      </c>
      <c r="L20" s="10">
        <v>4</v>
      </c>
      <c r="M20" s="10">
        <v>0.9</v>
      </c>
      <c r="N20" s="10"/>
      <c r="O20" s="10"/>
      <c r="P20" s="10"/>
      <c r="Q20" s="10"/>
      <c r="R20" s="10"/>
      <c r="S20" s="10"/>
    </row>
    <row r="21" spans="2:19" x14ac:dyDescent="0.35">
      <c r="B21" s="3" t="s">
        <v>28</v>
      </c>
      <c r="D21" s="9">
        <f>D20/780*870</f>
        <v>128.26923076923077</v>
      </c>
      <c r="E21" s="9">
        <f t="shared" ref="E21:S21" si="1">E20/780*870</f>
        <v>111.53846153846153</v>
      </c>
      <c r="F21" s="9">
        <f t="shared" si="1"/>
        <v>0</v>
      </c>
      <c r="G21" s="9">
        <f t="shared" si="1"/>
        <v>0</v>
      </c>
      <c r="H21" s="10">
        <f t="shared" si="1"/>
        <v>0</v>
      </c>
      <c r="I21" s="10">
        <f t="shared" si="1"/>
        <v>0</v>
      </c>
      <c r="J21" s="10">
        <f t="shared" si="1"/>
        <v>0</v>
      </c>
      <c r="K21" s="10">
        <f t="shared" si="1"/>
        <v>21.75</v>
      </c>
      <c r="L21" s="10">
        <f t="shared" si="1"/>
        <v>4.4615384615384617</v>
      </c>
      <c r="M21" s="10">
        <f t="shared" si="1"/>
        <v>1.0038461538461538</v>
      </c>
      <c r="N21" s="10">
        <f t="shared" si="1"/>
        <v>0</v>
      </c>
      <c r="O21" s="10">
        <f t="shared" si="1"/>
        <v>0</v>
      </c>
      <c r="P21" s="10">
        <f t="shared" si="1"/>
        <v>0</v>
      </c>
      <c r="Q21" s="10">
        <f t="shared" si="1"/>
        <v>0</v>
      </c>
      <c r="R21" s="10">
        <f t="shared" si="1"/>
        <v>0</v>
      </c>
      <c r="S21" s="10">
        <f t="shared" si="1"/>
        <v>0</v>
      </c>
    </row>
    <row r="22" spans="2:19" x14ac:dyDescent="0.35">
      <c r="B22" s="3" t="s">
        <v>29</v>
      </c>
      <c r="D22" s="9">
        <v>172</v>
      </c>
      <c r="E22" s="9">
        <v>100</v>
      </c>
      <c r="F22" s="9">
        <v>0</v>
      </c>
      <c r="G22" s="9">
        <v>0</v>
      </c>
      <c r="H22" s="10">
        <v>0</v>
      </c>
      <c r="I22" s="10">
        <v>0</v>
      </c>
      <c r="J22" s="10">
        <v>0</v>
      </c>
      <c r="K22" s="10">
        <v>20.8</v>
      </c>
      <c r="L22" s="10">
        <v>9.1999999999999993</v>
      </c>
      <c r="M22" s="10">
        <v>2.7</v>
      </c>
      <c r="N22" s="10">
        <v>3.8</v>
      </c>
      <c r="O22" s="10">
        <v>2</v>
      </c>
      <c r="P22" s="10">
        <v>0.1</v>
      </c>
      <c r="Q22" s="10">
        <v>120</v>
      </c>
      <c r="R22" s="10">
        <v>1740</v>
      </c>
      <c r="S22" s="10">
        <v>64</v>
      </c>
    </row>
    <row r="23" spans="2:19" x14ac:dyDescent="0.35">
      <c r="B23" s="3" t="s">
        <v>30</v>
      </c>
      <c r="D23" s="9">
        <v>109.99999999999999</v>
      </c>
      <c r="E23" s="9">
        <v>100</v>
      </c>
      <c r="F23" s="9">
        <v>0</v>
      </c>
      <c r="G23" s="9">
        <v>0</v>
      </c>
      <c r="H23" s="10">
        <v>0</v>
      </c>
      <c r="I23" s="10">
        <v>0</v>
      </c>
      <c r="J23" s="10">
        <v>0</v>
      </c>
      <c r="K23" s="10">
        <v>23.1</v>
      </c>
      <c r="L23" s="10">
        <v>1.2</v>
      </c>
      <c r="M23" s="10">
        <v>0.28169014084507044</v>
      </c>
      <c r="N23" s="10">
        <v>0.28169014084507044</v>
      </c>
      <c r="O23" s="10">
        <v>0.28169014084507044</v>
      </c>
      <c r="P23" s="10">
        <v>0</v>
      </c>
      <c r="Q23" s="10">
        <v>39.999999999999993</v>
      </c>
      <c r="R23" s="10">
        <v>170.42253521126759</v>
      </c>
      <c r="S23" s="10">
        <v>58</v>
      </c>
    </row>
    <row r="24" spans="2:19" x14ac:dyDescent="0.35">
      <c r="B24" s="3" t="s">
        <v>31</v>
      </c>
      <c r="D24" s="9">
        <v>161</v>
      </c>
      <c r="E24" s="9">
        <v>100</v>
      </c>
      <c r="F24" s="9">
        <v>0</v>
      </c>
      <c r="G24" s="9">
        <v>0</v>
      </c>
      <c r="H24" s="10"/>
      <c r="I24" s="10">
        <v>0</v>
      </c>
      <c r="J24" s="10">
        <v>0</v>
      </c>
      <c r="K24" s="10">
        <v>19.3</v>
      </c>
      <c r="L24" s="10">
        <v>8.6999999999999993</v>
      </c>
      <c r="M24" s="10">
        <v>2.4</v>
      </c>
      <c r="N24" s="10"/>
      <c r="O24" s="10"/>
      <c r="P24" s="10"/>
      <c r="Q24" s="10"/>
      <c r="R24" s="10"/>
      <c r="S24" s="10">
        <v>81</v>
      </c>
    </row>
    <row r="25" spans="2:19" x14ac:dyDescent="0.35">
      <c r="B25" s="3" t="s">
        <v>32</v>
      </c>
      <c r="D25" s="9">
        <v>116</v>
      </c>
      <c r="E25" s="9">
        <v>57</v>
      </c>
      <c r="F25" s="9">
        <v>0</v>
      </c>
      <c r="G25" s="9">
        <v>0</v>
      </c>
      <c r="H25" s="10">
        <v>0</v>
      </c>
      <c r="I25" s="10">
        <v>0</v>
      </c>
      <c r="J25" s="10">
        <v>0</v>
      </c>
      <c r="K25" s="10">
        <v>14.4</v>
      </c>
      <c r="L25" s="10">
        <v>6.1</v>
      </c>
      <c r="M25" s="10">
        <v>1.7</v>
      </c>
      <c r="N25" s="10">
        <v>2.2999999999999998</v>
      </c>
      <c r="O25" s="10">
        <v>1.4</v>
      </c>
      <c r="P25" s="10"/>
      <c r="Q25" s="10">
        <v>91.2</v>
      </c>
      <c r="R25" s="10">
        <v>1163</v>
      </c>
      <c r="S25" s="10">
        <v>47.3</v>
      </c>
    </row>
    <row r="26" spans="2:19" x14ac:dyDescent="0.35">
      <c r="B26" s="3" t="s">
        <v>33</v>
      </c>
      <c r="D26" s="9">
        <v>254</v>
      </c>
      <c r="E26" s="9">
        <v>100</v>
      </c>
      <c r="F26" s="9"/>
      <c r="G26" s="9"/>
      <c r="H26" s="10"/>
      <c r="I26" s="10"/>
      <c r="J26" s="10"/>
      <c r="K26" s="10">
        <v>15.7</v>
      </c>
      <c r="L26" s="10">
        <v>21</v>
      </c>
      <c r="M26" s="10"/>
      <c r="N26" s="10"/>
      <c r="O26" s="10"/>
      <c r="P26" s="10"/>
      <c r="Q26" s="10"/>
      <c r="R26" s="10"/>
      <c r="S26" s="10"/>
    </row>
    <row r="27" spans="2:19" x14ac:dyDescent="0.35">
      <c r="B27" s="3" t="s">
        <v>34</v>
      </c>
      <c r="D27" s="9">
        <v>223.5</v>
      </c>
      <c r="E27" s="9"/>
      <c r="F27" s="9">
        <v>0</v>
      </c>
      <c r="G27" s="9">
        <v>0</v>
      </c>
      <c r="H27" s="10"/>
      <c r="I27" s="10">
        <v>0</v>
      </c>
      <c r="J27" s="10">
        <v>0</v>
      </c>
      <c r="K27" s="10">
        <v>24.7</v>
      </c>
      <c r="L27" s="10">
        <v>14.1</v>
      </c>
      <c r="M27" s="10">
        <v>4.7</v>
      </c>
      <c r="N27" s="10"/>
      <c r="O27" s="10"/>
      <c r="P27" s="10"/>
      <c r="Q27" s="10"/>
      <c r="R27" s="10"/>
      <c r="S27" s="10">
        <v>129.4</v>
      </c>
    </row>
    <row r="28" spans="2:19" x14ac:dyDescent="0.35">
      <c r="B28" s="3" t="s">
        <v>35</v>
      </c>
      <c r="D28" s="9">
        <v>10</v>
      </c>
      <c r="E28" s="9"/>
      <c r="F28" s="9">
        <v>1</v>
      </c>
      <c r="G28" s="9">
        <v>0</v>
      </c>
      <c r="H28" s="10"/>
      <c r="I28" s="10">
        <v>1</v>
      </c>
      <c r="J28" s="10">
        <v>1</v>
      </c>
      <c r="K28" s="10">
        <v>1</v>
      </c>
      <c r="L28" s="10">
        <v>0</v>
      </c>
      <c r="M28" s="10">
        <v>0</v>
      </c>
      <c r="N28" s="10"/>
      <c r="O28" s="10"/>
      <c r="P28" s="10"/>
      <c r="Q28" s="10"/>
      <c r="R28" s="10"/>
      <c r="S28" s="10">
        <v>0</v>
      </c>
    </row>
    <row r="30" spans="2:19" s="7" customFormat="1" ht="17.5" thickBot="1" x14ac:dyDescent="0.45">
      <c r="B30" s="7" t="s">
        <v>36</v>
      </c>
      <c r="C30" s="8"/>
      <c r="D30" s="8"/>
      <c r="E30" s="8"/>
      <c r="F30" s="8"/>
      <c r="G30" s="8"/>
    </row>
    <row r="31" spans="2:19" ht="15" thickTop="1" x14ac:dyDescent="0.35">
      <c r="B31" s="3" t="s">
        <v>37</v>
      </c>
      <c r="D31" s="9">
        <v>226</v>
      </c>
      <c r="E31" s="9">
        <v>100</v>
      </c>
      <c r="F31" s="9">
        <v>3.9</v>
      </c>
      <c r="G31" s="9">
        <v>0</v>
      </c>
      <c r="H31" s="10"/>
      <c r="I31" s="10">
        <v>0</v>
      </c>
      <c r="J31" s="10">
        <f>F31-G31</f>
        <v>3.9</v>
      </c>
      <c r="K31" s="10">
        <v>13.1</v>
      </c>
      <c r="L31" s="10">
        <v>17.600000000000001</v>
      </c>
      <c r="M31" s="10">
        <v>6.2</v>
      </c>
      <c r="N31" s="10">
        <v>8.3000000000000007</v>
      </c>
      <c r="O31" s="10">
        <v>2.2999999999999998</v>
      </c>
      <c r="P31" s="10"/>
      <c r="Q31" s="10"/>
      <c r="R31" s="10"/>
      <c r="S31" s="10">
        <v>70</v>
      </c>
    </row>
    <row r="32" spans="2:19" x14ac:dyDescent="0.35">
      <c r="B32" s="3" t="s">
        <v>38</v>
      </c>
      <c r="D32" s="9">
        <v>326</v>
      </c>
      <c r="E32" s="9">
        <v>100</v>
      </c>
      <c r="F32" s="9">
        <v>1.6</v>
      </c>
      <c r="G32" s="9">
        <v>0</v>
      </c>
      <c r="H32" s="10"/>
      <c r="I32" s="10"/>
      <c r="J32" s="10">
        <f>F32-G32</f>
        <v>1.6</v>
      </c>
      <c r="K32" s="10">
        <v>14.1</v>
      </c>
      <c r="L32" s="10">
        <v>28.7</v>
      </c>
      <c r="M32" s="10">
        <v>10.3</v>
      </c>
      <c r="N32" s="10">
        <v>13.5</v>
      </c>
      <c r="O32" s="10">
        <v>3.1</v>
      </c>
      <c r="P32" s="10"/>
      <c r="Q32" s="10">
        <v>290</v>
      </c>
      <c r="R32" s="10">
        <v>2790</v>
      </c>
      <c r="S32" s="10">
        <v>70</v>
      </c>
    </row>
    <row r="33" spans="2:19" x14ac:dyDescent="0.35">
      <c r="B33" s="3" t="s">
        <v>39</v>
      </c>
      <c r="D33" s="9">
        <v>260</v>
      </c>
      <c r="E33" s="9">
        <v>100</v>
      </c>
      <c r="F33" s="9">
        <v>6</v>
      </c>
      <c r="G33" s="9"/>
      <c r="H33" s="10"/>
      <c r="I33" s="10">
        <v>3</v>
      </c>
      <c r="J33" s="10">
        <f>F33-G33</f>
        <v>6</v>
      </c>
      <c r="K33" s="10">
        <v>15</v>
      </c>
      <c r="L33" s="10">
        <v>20</v>
      </c>
      <c r="M33" s="10">
        <v>7</v>
      </c>
      <c r="N33" s="10"/>
      <c r="O33" s="10"/>
      <c r="P33" s="10">
        <v>0.1</v>
      </c>
      <c r="Q33" s="10"/>
      <c r="R33" s="10"/>
      <c r="S33" s="10">
        <v>65</v>
      </c>
    </row>
    <row r="34" spans="2:19" x14ac:dyDescent="0.35">
      <c r="B34" s="3" t="s">
        <v>40</v>
      </c>
      <c r="D34" s="9">
        <v>458</v>
      </c>
      <c r="E34" s="9">
        <v>100</v>
      </c>
      <c r="F34" s="9">
        <v>0.7</v>
      </c>
      <c r="G34" s="9">
        <v>0</v>
      </c>
      <c r="H34" s="10"/>
      <c r="I34" s="10">
        <v>0</v>
      </c>
      <c r="J34" s="10">
        <v>0.7</v>
      </c>
      <c r="K34" s="10">
        <v>11.6</v>
      </c>
      <c r="L34" s="10">
        <v>45</v>
      </c>
      <c r="M34" s="10">
        <v>15</v>
      </c>
      <c r="N34" s="10">
        <v>20</v>
      </c>
      <c r="O34" s="10">
        <v>5</v>
      </c>
      <c r="P34" s="10">
        <v>0</v>
      </c>
      <c r="Q34" s="10">
        <v>213</v>
      </c>
      <c r="R34" s="10">
        <v>4497</v>
      </c>
      <c r="S34" s="10">
        <v>68</v>
      </c>
    </row>
    <row r="35" spans="2:19" x14ac:dyDescent="0.35">
      <c r="B35" s="3" t="s">
        <v>41</v>
      </c>
      <c r="D35" s="9">
        <v>80</v>
      </c>
      <c r="E35" s="9"/>
      <c r="F35" s="9">
        <v>0</v>
      </c>
      <c r="G35" s="9">
        <v>0</v>
      </c>
      <c r="H35" s="10"/>
      <c r="I35" s="10">
        <v>0</v>
      </c>
      <c r="J35" s="10">
        <v>0</v>
      </c>
      <c r="K35" s="10">
        <v>9</v>
      </c>
      <c r="L35" s="10">
        <v>4.5</v>
      </c>
      <c r="M35" s="10">
        <v>1.5</v>
      </c>
      <c r="N35" s="10"/>
      <c r="O35" s="10"/>
      <c r="P35" s="10">
        <v>0</v>
      </c>
      <c r="Q35" s="10"/>
      <c r="R35" s="10"/>
      <c r="S35" s="10">
        <v>25</v>
      </c>
    </row>
    <row r="36" spans="2:19" x14ac:dyDescent="0.35">
      <c r="B36" s="3" t="s">
        <v>42</v>
      </c>
      <c r="D36" s="9">
        <v>90</v>
      </c>
      <c r="E36" s="9"/>
      <c r="F36" s="9">
        <v>0</v>
      </c>
      <c r="G36" s="9"/>
      <c r="H36" s="10"/>
      <c r="I36" s="10"/>
      <c r="J36" s="10"/>
      <c r="K36" s="10">
        <v>7</v>
      </c>
      <c r="L36" s="10">
        <v>7</v>
      </c>
      <c r="M36" s="10">
        <v>2.5</v>
      </c>
      <c r="N36" s="10"/>
      <c r="O36" s="10"/>
      <c r="P36" s="10">
        <v>0</v>
      </c>
      <c r="Q36" s="10"/>
      <c r="R36" s="10"/>
      <c r="S36" s="10">
        <v>20</v>
      </c>
    </row>
    <row r="37" spans="2:19" x14ac:dyDescent="0.35">
      <c r="B37" s="3" t="s">
        <v>43</v>
      </c>
      <c r="D37" s="9">
        <v>208</v>
      </c>
      <c r="E37" s="9">
        <v>168</v>
      </c>
      <c r="F37" s="9">
        <v>0</v>
      </c>
      <c r="G37" s="9">
        <v>0</v>
      </c>
      <c r="H37" s="10"/>
      <c r="I37" s="10"/>
      <c r="J37" s="10">
        <v>0</v>
      </c>
      <c r="K37" s="10">
        <v>37</v>
      </c>
      <c r="L37" s="10">
        <v>6</v>
      </c>
      <c r="M37" s="10">
        <v>0</v>
      </c>
      <c r="N37" s="10"/>
      <c r="O37" s="10"/>
      <c r="P37" s="10">
        <v>0</v>
      </c>
      <c r="Q37" s="10"/>
      <c r="R37" s="10"/>
      <c r="S37" s="10">
        <v>0</v>
      </c>
    </row>
    <row r="38" spans="2:19" x14ac:dyDescent="0.35">
      <c r="B38" s="3" t="s">
        <v>44</v>
      </c>
      <c r="D38" s="9">
        <v>80</v>
      </c>
      <c r="E38" s="9">
        <v>50</v>
      </c>
      <c r="F38" s="9">
        <v>1</v>
      </c>
      <c r="G38" s="9">
        <v>0</v>
      </c>
      <c r="H38" s="10"/>
      <c r="I38" s="10">
        <v>1</v>
      </c>
      <c r="J38" s="10">
        <v>1</v>
      </c>
      <c r="K38" s="10">
        <v>8</v>
      </c>
      <c r="L38" s="10">
        <v>4.5</v>
      </c>
      <c r="M38" s="10">
        <v>1.5</v>
      </c>
      <c r="N38" s="10"/>
      <c r="O38" s="10"/>
      <c r="P38" s="10">
        <v>0</v>
      </c>
      <c r="Q38" s="10"/>
      <c r="R38" s="10"/>
      <c r="S38" s="10">
        <v>25</v>
      </c>
    </row>
    <row r="39" spans="2:19" x14ac:dyDescent="0.35">
      <c r="B39" s="3" t="s">
        <v>45</v>
      </c>
      <c r="D39" s="9">
        <f>D38*2</f>
        <v>160</v>
      </c>
      <c r="E39" s="9">
        <f>E38*2</f>
        <v>100</v>
      </c>
      <c r="F39" s="9">
        <f>F38*2</f>
        <v>2</v>
      </c>
      <c r="G39" s="9">
        <f>G38*2</f>
        <v>0</v>
      </c>
      <c r="H39" s="10"/>
      <c r="I39" s="10">
        <f>I38*2</f>
        <v>2</v>
      </c>
      <c r="J39" s="10">
        <f>J38*2</f>
        <v>2</v>
      </c>
      <c r="K39" s="10">
        <f>K38*2</f>
        <v>16</v>
      </c>
      <c r="L39" s="10">
        <f>L38*2</f>
        <v>9</v>
      </c>
      <c r="M39" s="10">
        <f>M38*2</f>
        <v>3</v>
      </c>
      <c r="N39" s="10"/>
      <c r="O39" s="10"/>
      <c r="P39" s="10">
        <f>P38*2</f>
        <v>0</v>
      </c>
      <c r="Q39" s="10"/>
      <c r="R39" s="10"/>
      <c r="S39" s="10">
        <f>S38*2</f>
        <v>50</v>
      </c>
    </row>
    <row r="40" spans="2:19" x14ac:dyDescent="0.35">
      <c r="B40" s="3" t="s">
        <v>46</v>
      </c>
      <c r="D40" s="9">
        <v>298</v>
      </c>
      <c r="E40" s="9"/>
      <c r="F40" s="9">
        <v>0</v>
      </c>
      <c r="G40" s="9">
        <v>0</v>
      </c>
      <c r="H40" s="10"/>
      <c r="I40" s="10">
        <v>0</v>
      </c>
      <c r="J40" s="10">
        <v>0</v>
      </c>
      <c r="K40" s="10">
        <v>16.399999999999999</v>
      </c>
      <c r="L40" s="10">
        <v>26.2</v>
      </c>
      <c r="M40" s="10">
        <v>12.8</v>
      </c>
      <c r="N40" s="10"/>
      <c r="O40" s="10"/>
      <c r="P40" s="10"/>
      <c r="Q40" s="10"/>
      <c r="R40" s="10"/>
      <c r="S40" s="10">
        <v>80</v>
      </c>
    </row>
    <row r="41" spans="2:19" x14ac:dyDescent="0.35">
      <c r="B41" s="3" t="s">
        <v>47</v>
      </c>
      <c r="D41" s="9">
        <v>258</v>
      </c>
      <c r="E41" s="9">
        <v>100</v>
      </c>
      <c r="F41" s="9">
        <v>0</v>
      </c>
      <c r="G41" s="9">
        <v>0</v>
      </c>
      <c r="H41" s="10">
        <v>0</v>
      </c>
      <c r="I41" s="10">
        <v>0</v>
      </c>
      <c r="J41" s="10">
        <v>0</v>
      </c>
      <c r="K41" s="10">
        <v>27</v>
      </c>
      <c r="L41" s="10">
        <v>15.8</v>
      </c>
      <c r="M41" s="10">
        <v>7.8</v>
      </c>
      <c r="N41" s="10">
        <v>6.1</v>
      </c>
      <c r="O41" s="10">
        <v>0.7</v>
      </c>
      <c r="P41" s="10"/>
      <c r="Q41" s="10">
        <v>280</v>
      </c>
      <c r="R41" s="10">
        <v>430</v>
      </c>
      <c r="S41" s="10">
        <v>102</v>
      </c>
    </row>
    <row r="42" spans="2:19" x14ac:dyDescent="0.35">
      <c r="B42" s="3" t="s">
        <v>48</v>
      </c>
      <c r="D42" s="9">
        <v>272</v>
      </c>
      <c r="E42" s="9">
        <v>100</v>
      </c>
      <c r="F42" s="9"/>
      <c r="G42" s="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2:19" x14ac:dyDescent="0.35">
      <c r="B43" s="3" t="s">
        <v>49</v>
      </c>
      <c r="D43" s="9">
        <v>120</v>
      </c>
      <c r="E43" s="9">
        <v>100</v>
      </c>
      <c r="F43" s="9">
        <v>0</v>
      </c>
      <c r="G43" s="9">
        <v>0</v>
      </c>
      <c r="H43" s="10">
        <v>0</v>
      </c>
      <c r="I43" s="10">
        <v>0</v>
      </c>
      <c r="J43" s="10">
        <v>0</v>
      </c>
      <c r="K43" s="10">
        <v>23</v>
      </c>
      <c r="L43" s="10">
        <v>2.4</v>
      </c>
      <c r="M43" s="10">
        <v>0.9</v>
      </c>
      <c r="N43" s="10">
        <v>0.7</v>
      </c>
      <c r="O43" s="10">
        <v>0.5</v>
      </c>
      <c r="P43" s="10"/>
      <c r="Q43" s="10">
        <v>70</v>
      </c>
      <c r="R43" s="10">
        <v>310</v>
      </c>
      <c r="S43" s="10">
        <v>85</v>
      </c>
    </row>
    <row r="44" spans="2:19" x14ac:dyDescent="0.35">
      <c r="B44" s="3" t="s">
        <v>50</v>
      </c>
      <c r="D44" s="9">
        <v>200</v>
      </c>
      <c r="E44" s="9">
        <v>100</v>
      </c>
      <c r="F44" s="9">
        <v>0</v>
      </c>
      <c r="G44" s="9">
        <v>0</v>
      </c>
      <c r="H44" s="10">
        <v>0</v>
      </c>
      <c r="I44" s="10">
        <v>0</v>
      </c>
      <c r="J44" s="10">
        <v>0</v>
      </c>
      <c r="K44" s="10">
        <v>23</v>
      </c>
      <c r="L44" s="10">
        <v>12</v>
      </c>
      <c r="M44" s="10">
        <v>3.5</v>
      </c>
      <c r="N44" s="10"/>
      <c r="O44" s="10"/>
      <c r="P44" s="10">
        <v>0.1</v>
      </c>
      <c r="Q44" s="10"/>
      <c r="R44" s="10"/>
      <c r="S44" s="10">
        <v>100</v>
      </c>
    </row>
    <row r="45" spans="2:19" x14ac:dyDescent="0.35">
      <c r="B45" s="3" t="s">
        <v>51</v>
      </c>
      <c r="D45" s="9">
        <v>377</v>
      </c>
      <c r="E45" s="9">
        <v>100</v>
      </c>
      <c r="F45" s="9">
        <v>0</v>
      </c>
      <c r="G45" s="9">
        <v>0</v>
      </c>
      <c r="H45" s="10">
        <v>0</v>
      </c>
      <c r="I45" s="10">
        <v>0</v>
      </c>
      <c r="J45" s="10">
        <v>0</v>
      </c>
      <c r="K45" s="10">
        <v>19</v>
      </c>
      <c r="L45" s="10">
        <v>28.4</v>
      </c>
      <c r="M45" s="10"/>
      <c r="N45" s="10"/>
      <c r="O45" s="10"/>
      <c r="P45" s="10"/>
      <c r="Q45" s="10"/>
      <c r="R45" s="10"/>
      <c r="S45" s="10"/>
    </row>
    <row r="46" spans="2:19" x14ac:dyDescent="0.35">
      <c r="B46" s="3" t="s">
        <v>52</v>
      </c>
      <c r="D46" s="9">
        <v>226</v>
      </c>
      <c r="E46" s="9"/>
      <c r="F46" s="9">
        <v>0</v>
      </c>
      <c r="G46" s="9">
        <v>0</v>
      </c>
      <c r="H46" s="10">
        <v>0</v>
      </c>
      <c r="I46" s="10"/>
      <c r="J46" s="10">
        <f>F46-G46</f>
        <v>0</v>
      </c>
      <c r="K46" s="10">
        <v>15.86</v>
      </c>
      <c r="L46" s="10">
        <v>17.55</v>
      </c>
      <c r="M46" s="10">
        <v>7.6689999999999996</v>
      </c>
      <c r="N46" s="10">
        <v>7.1859999999999999</v>
      </c>
      <c r="O46" s="10">
        <v>1.302</v>
      </c>
      <c r="P46" s="10">
        <v>0</v>
      </c>
      <c r="Q46" s="10"/>
      <c r="R46" s="10"/>
      <c r="S46" s="10">
        <v>68</v>
      </c>
    </row>
    <row r="47" spans="2:19" x14ac:dyDescent="0.35">
      <c r="B47" s="3" t="s">
        <v>53</v>
      </c>
      <c r="D47" s="9">
        <v>170</v>
      </c>
      <c r="E47" s="9"/>
      <c r="F47" s="9">
        <v>0</v>
      </c>
      <c r="G47" s="9">
        <v>0</v>
      </c>
      <c r="H47" s="10"/>
      <c r="I47" s="10"/>
      <c r="J47" s="10">
        <f>F47-G47</f>
        <v>0</v>
      </c>
      <c r="K47" s="10">
        <v>21</v>
      </c>
      <c r="L47" s="10">
        <v>9</v>
      </c>
      <c r="M47" s="10">
        <v>4</v>
      </c>
      <c r="N47" s="10"/>
      <c r="O47" s="10"/>
      <c r="P47" s="10">
        <v>0.5</v>
      </c>
      <c r="Q47" s="10"/>
      <c r="R47" s="10"/>
      <c r="S47" s="10">
        <v>60</v>
      </c>
    </row>
    <row r="49" spans="2:19" s="7" customFormat="1" ht="17.5" thickBot="1" x14ac:dyDescent="0.45">
      <c r="B49" s="7" t="s">
        <v>54</v>
      </c>
      <c r="C49" s="8"/>
      <c r="D49" s="8"/>
      <c r="E49" s="8"/>
      <c r="F49" s="8"/>
      <c r="G49" s="8"/>
    </row>
    <row r="50" spans="2:19" ht="15" thickTop="1" x14ac:dyDescent="0.35">
      <c r="B50" s="3" t="s">
        <v>55</v>
      </c>
      <c r="D50" s="9">
        <v>71.5</v>
      </c>
      <c r="E50" s="9">
        <v>50</v>
      </c>
      <c r="F50" s="9">
        <v>0.4</v>
      </c>
      <c r="G50" s="9">
        <v>0</v>
      </c>
      <c r="H50" s="10">
        <v>0</v>
      </c>
      <c r="I50" s="10">
        <v>0.4</v>
      </c>
      <c r="J50" s="10">
        <v>0.4</v>
      </c>
      <c r="K50" s="10">
        <v>6.3</v>
      </c>
      <c r="L50" s="10">
        <v>5</v>
      </c>
      <c r="M50" s="10">
        <v>1.5</v>
      </c>
      <c r="N50" s="10">
        <v>1.9</v>
      </c>
      <c r="O50" s="10">
        <v>0.7</v>
      </c>
      <c r="P50" s="10"/>
      <c r="Q50" s="10">
        <v>37</v>
      </c>
      <c r="R50" s="10">
        <v>574</v>
      </c>
      <c r="S50" s="10">
        <v>211</v>
      </c>
    </row>
    <row r="51" spans="2:19" x14ac:dyDescent="0.35">
      <c r="B51" s="3" t="s">
        <v>56</v>
      </c>
      <c r="D51" s="9">
        <v>45</v>
      </c>
      <c r="E51" s="9">
        <v>100</v>
      </c>
      <c r="F51" s="9">
        <v>1</v>
      </c>
      <c r="G51" s="9">
        <v>0</v>
      </c>
      <c r="H51" s="10"/>
      <c r="I51" s="10"/>
      <c r="J51" s="10">
        <v>0.4</v>
      </c>
      <c r="K51" s="10">
        <v>10</v>
      </c>
      <c r="L51" s="10">
        <v>0</v>
      </c>
      <c r="M51" s="10">
        <v>0</v>
      </c>
      <c r="N51" s="10"/>
      <c r="O51" s="10"/>
      <c r="P51" s="10"/>
      <c r="Q51" s="10"/>
      <c r="R51" s="10"/>
      <c r="S51" s="10">
        <v>0</v>
      </c>
    </row>
    <row r="52" spans="2:19" x14ac:dyDescent="0.35">
      <c r="B52" s="3" t="s">
        <v>57</v>
      </c>
      <c r="D52" s="9">
        <v>35</v>
      </c>
      <c r="E52" s="9">
        <v>63</v>
      </c>
      <c r="F52" s="9">
        <v>1</v>
      </c>
      <c r="G52" s="9">
        <v>1</v>
      </c>
      <c r="H52" s="10"/>
      <c r="I52" s="10">
        <v>0</v>
      </c>
      <c r="J52" s="10">
        <v>0</v>
      </c>
      <c r="K52" s="10">
        <v>7</v>
      </c>
      <c r="L52" s="10">
        <v>0.3</v>
      </c>
      <c r="M52" s="10">
        <v>0.1</v>
      </c>
      <c r="N52" s="10"/>
      <c r="O52" s="10"/>
      <c r="P52" s="10">
        <v>0</v>
      </c>
      <c r="Q52" s="10"/>
      <c r="R52" s="10"/>
      <c r="S52" s="10">
        <v>5</v>
      </c>
    </row>
    <row r="53" spans="2:19" x14ac:dyDescent="0.35">
      <c r="B53" s="3" t="s">
        <v>58</v>
      </c>
      <c r="D53" s="9">
        <f>D52/63*500</f>
        <v>277.77777777777777</v>
      </c>
      <c r="E53" s="9">
        <f>E52/63*500</f>
        <v>500</v>
      </c>
      <c r="F53" s="9">
        <f>F52/63*500</f>
        <v>7.9365079365079358</v>
      </c>
      <c r="G53" s="9">
        <f>G52/63*500</f>
        <v>7.9365079365079358</v>
      </c>
      <c r="H53" s="10"/>
      <c r="I53" s="10">
        <f t="shared" ref="I53:L53" si="2">I52/63*500</f>
        <v>0</v>
      </c>
      <c r="J53" s="10">
        <f t="shared" si="2"/>
        <v>0</v>
      </c>
      <c r="K53" s="10">
        <f t="shared" si="2"/>
        <v>55.55555555555555</v>
      </c>
      <c r="L53" s="10">
        <f t="shared" si="2"/>
        <v>2.3809523809523809</v>
      </c>
      <c r="M53" s="10">
        <f>M52/63*500</f>
        <v>0.79365079365079361</v>
      </c>
      <c r="N53" s="10"/>
      <c r="O53" s="10"/>
      <c r="P53" s="10">
        <f>P52/63*500</f>
        <v>0</v>
      </c>
      <c r="Q53" s="10"/>
      <c r="R53" s="10"/>
      <c r="S53" s="10">
        <f>S52/63*500</f>
        <v>39.682539682539684</v>
      </c>
    </row>
    <row r="54" spans="2:19" x14ac:dyDescent="0.35">
      <c r="B54" s="3" t="s">
        <v>59</v>
      </c>
      <c r="D54" s="9">
        <v>30</v>
      </c>
      <c r="E54" s="9">
        <v>63</v>
      </c>
      <c r="F54" s="9">
        <v>1</v>
      </c>
      <c r="G54" s="9">
        <v>1</v>
      </c>
      <c r="H54" s="10"/>
      <c r="I54" s="10"/>
      <c r="J54" s="10">
        <v>0</v>
      </c>
      <c r="K54" s="10">
        <v>6</v>
      </c>
      <c r="L54" s="10">
        <v>0.3</v>
      </c>
      <c r="M54" s="10">
        <v>0</v>
      </c>
      <c r="N54" s="10"/>
      <c r="O54" s="10"/>
      <c r="P54" s="10">
        <v>0</v>
      </c>
      <c r="Q54" s="10"/>
      <c r="R54" s="10"/>
      <c r="S54" s="10">
        <v>5</v>
      </c>
    </row>
    <row r="55" spans="2:19" x14ac:dyDescent="0.35">
      <c r="B55" s="3" t="s">
        <v>60</v>
      </c>
      <c r="D55" s="9">
        <f>D54/63*500</f>
        <v>238.09523809523807</v>
      </c>
      <c r="E55" s="9">
        <f>E54/63*500</f>
        <v>500</v>
      </c>
      <c r="F55" s="9">
        <f>F54/63*500</f>
        <v>7.9365079365079358</v>
      </c>
      <c r="G55" s="9">
        <f>G54/63*500</f>
        <v>7.9365079365079358</v>
      </c>
      <c r="H55" s="10"/>
      <c r="I55" s="10"/>
      <c r="J55" s="10">
        <f>J54/63*500</f>
        <v>0</v>
      </c>
      <c r="K55" s="10">
        <f>K54/63*500</f>
        <v>47.619047619047613</v>
      </c>
      <c r="L55" s="10">
        <f>L54/63*500</f>
        <v>2.3809523809523809</v>
      </c>
      <c r="M55" s="10">
        <f>M54/63*500</f>
        <v>0</v>
      </c>
      <c r="N55" s="10"/>
      <c r="O55" s="10"/>
      <c r="P55" s="10">
        <f>P54/63*500</f>
        <v>0</v>
      </c>
      <c r="Q55" s="10"/>
      <c r="R55" s="10"/>
      <c r="S55" s="10">
        <f>S54/63*500</f>
        <v>39.682539682539684</v>
      </c>
    </row>
    <row r="57" spans="2:19" s="7" customFormat="1" ht="17.5" thickBot="1" x14ac:dyDescent="0.45">
      <c r="B57" s="7" t="s">
        <v>61</v>
      </c>
      <c r="C57" s="8"/>
      <c r="D57" s="8"/>
      <c r="E57" s="8"/>
      <c r="F57" s="8"/>
      <c r="G57" s="8"/>
    </row>
    <row r="58" spans="2:19" ht="15" thickTop="1" x14ac:dyDescent="0.35">
      <c r="B58" s="3" t="s">
        <v>62</v>
      </c>
      <c r="D58" s="9"/>
      <c r="E58" s="9"/>
      <c r="F58" s="9"/>
      <c r="G58" s="9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2:19" x14ac:dyDescent="0.35">
      <c r="B59" s="3" t="s">
        <v>63</v>
      </c>
      <c r="D59" s="9">
        <v>124</v>
      </c>
      <c r="E59" s="9">
        <v>100</v>
      </c>
      <c r="F59" s="9">
        <v>0</v>
      </c>
      <c r="G59" s="9">
        <v>0</v>
      </c>
      <c r="H59" s="10">
        <v>0</v>
      </c>
      <c r="I59" s="10">
        <v>0</v>
      </c>
      <c r="J59" s="10">
        <v>0</v>
      </c>
      <c r="K59" s="10">
        <v>23.6</v>
      </c>
      <c r="L59" s="10">
        <v>2.6</v>
      </c>
      <c r="M59" s="10">
        <v>0.7</v>
      </c>
      <c r="N59" s="10"/>
      <c r="O59" s="10"/>
      <c r="P59" s="10">
        <v>0</v>
      </c>
      <c r="Q59" s="10"/>
      <c r="R59" s="10"/>
      <c r="S59" s="10">
        <v>53</v>
      </c>
    </row>
    <row r="60" spans="2:19" x14ac:dyDescent="0.35">
      <c r="B60" s="3" t="s">
        <v>64</v>
      </c>
      <c r="D60" s="9">
        <v>71</v>
      </c>
      <c r="E60" s="9">
        <v>28</v>
      </c>
      <c r="F60" s="9">
        <v>1</v>
      </c>
      <c r="G60" s="9">
        <v>0</v>
      </c>
      <c r="H60" s="10"/>
      <c r="I60" s="10">
        <v>0</v>
      </c>
      <c r="J60" s="10">
        <v>1</v>
      </c>
      <c r="K60" s="10">
        <v>7</v>
      </c>
      <c r="L60" s="10">
        <v>5</v>
      </c>
      <c r="M60" s="10">
        <v>1</v>
      </c>
      <c r="N60" s="10"/>
      <c r="O60" s="10"/>
      <c r="P60" s="10">
        <v>0</v>
      </c>
      <c r="Q60" s="10"/>
      <c r="R60" s="10"/>
      <c r="S60" s="10">
        <v>165</v>
      </c>
    </row>
    <row r="61" spans="2:19" x14ac:dyDescent="0.35">
      <c r="B61" s="3" t="s">
        <v>65</v>
      </c>
      <c r="D61" s="9">
        <f>D60/28.3495*100</f>
        <v>250.44533413287712</v>
      </c>
      <c r="E61" s="9">
        <f>E60/28.3495*100</f>
        <v>98.767174024233242</v>
      </c>
      <c r="F61" s="9">
        <f>F60/28.3495*100</f>
        <v>3.527399072294044</v>
      </c>
      <c r="G61" s="9">
        <f>G60/28.3495*100</f>
        <v>0</v>
      </c>
      <c r="H61" s="10"/>
      <c r="I61" s="10">
        <f>I60/28.3495*100</f>
        <v>0</v>
      </c>
      <c r="J61" s="10">
        <f>J60/28.3495*100</f>
        <v>3.527399072294044</v>
      </c>
      <c r="K61" s="10">
        <f>K60/28.3495*100</f>
        <v>24.69179350605831</v>
      </c>
      <c r="L61" s="10">
        <f>L60/28.3495*100</f>
        <v>17.63699536147022</v>
      </c>
      <c r="M61" s="10">
        <f>M60/28.3495*100</f>
        <v>3.527399072294044</v>
      </c>
      <c r="N61" s="10"/>
      <c r="O61" s="10"/>
      <c r="P61" s="10">
        <f>P60/28.3495*100</f>
        <v>0</v>
      </c>
      <c r="Q61" s="10"/>
      <c r="R61" s="10"/>
      <c r="S61" s="10">
        <f>S60/28.3495*100</f>
        <v>582.02084692851724</v>
      </c>
    </row>
    <row r="62" spans="2:19" x14ac:dyDescent="0.35">
      <c r="B62" s="3" t="s">
        <v>66</v>
      </c>
      <c r="D62" s="9">
        <v>50</v>
      </c>
      <c r="E62" s="9">
        <v>55</v>
      </c>
      <c r="F62" s="9">
        <v>0</v>
      </c>
      <c r="G62" s="9">
        <v>0</v>
      </c>
      <c r="H62" s="10"/>
      <c r="I62" s="10">
        <v>0</v>
      </c>
      <c r="J62" s="10">
        <v>0</v>
      </c>
      <c r="K62" s="10">
        <v>11</v>
      </c>
      <c r="L62" s="10">
        <v>1</v>
      </c>
      <c r="M62" s="10">
        <v>0.5</v>
      </c>
      <c r="N62" s="10"/>
      <c r="O62" s="10"/>
      <c r="P62" s="10">
        <v>0</v>
      </c>
      <c r="Q62" s="10"/>
      <c r="R62" s="10"/>
      <c r="S62" s="10">
        <v>25</v>
      </c>
    </row>
    <row r="63" spans="2:19" x14ac:dyDescent="0.35">
      <c r="B63" s="3" t="s">
        <v>67</v>
      </c>
      <c r="D63" s="9">
        <v>86</v>
      </c>
      <c r="E63" s="9">
        <v>100</v>
      </c>
      <c r="F63" s="9">
        <v>3.7</v>
      </c>
      <c r="G63" s="9">
        <v>0</v>
      </c>
      <c r="H63" s="10"/>
      <c r="I63" s="10">
        <v>0</v>
      </c>
      <c r="J63" s="10">
        <v>3.7</v>
      </c>
      <c r="K63" s="10">
        <v>11.9</v>
      </c>
      <c r="L63" s="10">
        <v>2.2000000000000002</v>
      </c>
      <c r="M63" s="10">
        <v>0.4</v>
      </c>
      <c r="N63" s="10">
        <v>0.5</v>
      </c>
      <c r="O63" s="10">
        <v>0.6</v>
      </c>
      <c r="P63" s="10"/>
      <c r="Q63" s="10">
        <v>483</v>
      </c>
      <c r="R63" s="10">
        <v>18</v>
      </c>
      <c r="S63" s="10">
        <v>28</v>
      </c>
    </row>
    <row r="64" spans="2:19" x14ac:dyDescent="0.35">
      <c r="B64" s="3" t="s">
        <v>68</v>
      </c>
      <c r="D64" s="9">
        <v>74</v>
      </c>
      <c r="E64" s="9">
        <v>100</v>
      </c>
      <c r="F64" s="9">
        <v>2.6</v>
      </c>
      <c r="G64" s="9">
        <v>0</v>
      </c>
      <c r="H64" s="10"/>
      <c r="I64" s="10">
        <v>0</v>
      </c>
      <c r="J64" s="10">
        <v>2.6</v>
      </c>
      <c r="K64" s="10">
        <v>12.8</v>
      </c>
      <c r="L64" s="10">
        <v>1</v>
      </c>
      <c r="M64" s="10">
        <v>0.1</v>
      </c>
      <c r="N64" s="10">
        <v>0.1</v>
      </c>
      <c r="O64" s="10">
        <v>0.3</v>
      </c>
      <c r="P64" s="10"/>
      <c r="Q64" s="10">
        <v>198</v>
      </c>
      <c r="R64" s="10">
        <v>16</v>
      </c>
      <c r="S64" s="10">
        <v>34</v>
      </c>
    </row>
    <row r="65" spans="2:19" x14ac:dyDescent="0.35">
      <c r="B65" s="3" t="s">
        <v>69</v>
      </c>
      <c r="D65" s="9">
        <v>106</v>
      </c>
      <c r="E65" s="9">
        <v>100</v>
      </c>
      <c r="F65" s="9">
        <v>0.9</v>
      </c>
      <c r="G65" s="9">
        <v>0</v>
      </c>
      <c r="H65" s="10"/>
      <c r="I65" s="10">
        <v>0</v>
      </c>
      <c r="J65" s="10">
        <v>0.9</v>
      </c>
      <c r="K65" s="10">
        <v>20.3</v>
      </c>
      <c r="L65" s="10">
        <v>1.7</v>
      </c>
      <c r="M65" s="10">
        <v>0.3</v>
      </c>
      <c r="N65" s="10">
        <v>0.3</v>
      </c>
      <c r="O65" s="10">
        <v>0.7</v>
      </c>
      <c r="P65" s="10"/>
      <c r="Q65" s="10">
        <v>540</v>
      </c>
      <c r="R65" s="10">
        <v>28</v>
      </c>
      <c r="S65" s="10">
        <v>152</v>
      </c>
    </row>
    <row r="66" spans="2:19" x14ac:dyDescent="0.35">
      <c r="B66" s="3" t="s">
        <v>70</v>
      </c>
      <c r="D66" s="9">
        <v>110</v>
      </c>
      <c r="E66" s="9">
        <v>125</v>
      </c>
      <c r="F66" s="9">
        <v>1</v>
      </c>
      <c r="G66" s="9">
        <v>0</v>
      </c>
      <c r="H66" s="10"/>
      <c r="I66" s="10">
        <v>0</v>
      </c>
      <c r="J66" s="10">
        <f>F66-G66</f>
        <v>1</v>
      </c>
      <c r="K66" s="10">
        <v>24</v>
      </c>
      <c r="L66" s="10">
        <v>1</v>
      </c>
      <c r="M66" s="10">
        <v>0.3</v>
      </c>
      <c r="N66" s="10"/>
      <c r="O66" s="10"/>
      <c r="P66" s="10">
        <v>0</v>
      </c>
      <c r="Q66" s="10"/>
      <c r="R66" s="10"/>
      <c r="S66" s="10">
        <v>180</v>
      </c>
    </row>
    <row r="67" spans="2:19" x14ac:dyDescent="0.35">
      <c r="B67" s="3" t="s">
        <v>71</v>
      </c>
      <c r="D67" s="9">
        <v>208</v>
      </c>
      <c r="E67" s="9">
        <v>100</v>
      </c>
      <c r="F67" s="9">
        <v>0</v>
      </c>
      <c r="G67" s="9">
        <v>0</v>
      </c>
      <c r="H67" s="10">
        <v>0</v>
      </c>
      <c r="I67" s="10">
        <v>0</v>
      </c>
      <c r="J67" s="10">
        <v>0</v>
      </c>
      <c r="K67" s="10">
        <v>20.399999999999999</v>
      </c>
      <c r="L67" s="10">
        <v>13.4</v>
      </c>
      <c r="M67" s="10">
        <v>3</v>
      </c>
      <c r="N67" s="10">
        <v>3.8</v>
      </c>
      <c r="O67" s="10">
        <v>3.9</v>
      </c>
      <c r="P67" s="10"/>
      <c r="Q67" s="10">
        <v>2506</v>
      </c>
      <c r="R67" s="10">
        <v>982</v>
      </c>
      <c r="S67" s="10">
        <v>55</v>
      </c>
    </row>
    <row r="68" spans="2:19" x14ac:dyDescent="0.35">
      <c r="B68" s="3" t="s">
        <v>72</v>
      </c>
      <c r="D68" s="9">
        <v>142</v>
      </c>
      <c r="E68" s="9">
        <v>100</v>
      </c>
      <c r="F68" s="9">
        <v>0</v>
      </c>
      <c r="G68" s="9">
        <v>0</v>
      </c>
      <c r="H68" s="10">
        <v>0</v>
      </c>
      <c r="I68" s="10">
        <v>0</v>
      </c>
      <c r="J68" s="10">
        <v>0</v>
      </c>
      <c r="K68" s="10">
        <v>19.8</v>
      </c>
      <c r="L68" s="10">
        <v>6.3</v>
      </c>
      <c r="M68" s="10">
        <v>1</v>
      </c>
      <c r="N68" s="10">
        <v>2.1</v>
      </c>
      <c r="O68" s="10">
        <v>2.5</v>
      </c>
      <c r="P68" s="10"/>
      <c r="Q68" s="10">
        <v>2018</v>
      </c>
      <c r="R68" s="10">
        <v>172</v>
      </c>
      <c r="S68" s="10">
        <v>55</v>
      </c>
    </row>
    <row r="69" spans="2:19" x14ac:dyDescent="0.35">
      <c r="B69" s="3" t="s">
        <v>73</v>
      </c>
      <c r="D69" s="9">
        <v>108</v>
      </c>
      <c r="E69" s="9">
        <v>100</v>
      </c>
      <c r="F69" s="9">
        <v>0</v>
      </c>
      <c r="G69" s="9">
        <v>0</v>
      </c>
      <c r="H69" s="10">
        <v>0</v>
      </c>
      <c r="I69" s="10">
        <v>0</v>
      </c>
      <c r="J69" s="10">
        <v>0</v>
      </c>
      <c r="K69" s="10">
        <v>23.4</v>
      </c>
      <c r="L69" s="10">
        <v>0.9</v>
      </c>
      <c r="M69" s="10">
        <v>0.2</v>
      </c>
      <c r="N69" s="10">
        <v>0.2</v>
      </c>
      <c r="O69" s="10">
        <v>0.3</v>
      </c>
      <c r="P69" s="10"/>
      <c r="Q69" s="10">
        <v>243</v>
      </c>
      <c r="R69" s="10">
        <v>8</v>
      </c>
      <c r="S69" s="10">
        <v>45</v>
      </c>
    </row>
    <row r="70" spans="2:19" x14ac:dyDescent="0.35">
      <c r="B70" s="3" t="s">
        <v>74</v>
      </c>
      <c r="D70" s="9">
        <v>158</v>
      </c>
      <c r="E70" s="9">
        <v>100</v>
      </c>
      <c r="F70" s="9">
        <v>0</v>
      </c>
      <c r="G70" s="9">
        <v>0</v>
      </c>
      <c r="H70" s="10">
        <v>0</v>
      </c>
      <c r="I70" s="10">
        <v>0</v>
      </c>
      <c r="J70" s="10">
        <v>0</v>
      </c>
      <c r="K70" s="10">
        <v>18</v>
      </c>
      <c r="L70" s="10">
        <v>9</v>
      </c>
      <c r="M70" s="10">
        <v>2</v>
      </c>
      <c r="N70" s="10">
        <v>3.7</v>
      </c>
      <c r="O70" s="10">
        <v>2.1</v>
      </c>
      <c r="P70" s="10"/>
      <c r="Q70" s="10">
        <v>1729</v>
      </c>
      <c r="R70" s="10">
        <v>130</v>
      </c>
      <c r="S70" s="10">
        <v>60</v>
      </c>
    </row>
    <row r="71" spans="2:19" x14ac:dyDescent="0.35">
      <c r="B71" s="3" t="s">
        <v>75</v>
      </c>
      <c r="D71" s="9">
        <v>208</v>
      </c>
      <c r="E71" s="9">
        <v>100</v>
      </c>
      <c r="F71" s="9">
        <v>0</v>
      </c>
      <c r="G71" s="9">
        <v>0</v>
      </c>
      <c r="H71" s="10">
        <v>0</v>
      </c>
      <c r="I71" s="10">
        <v>0</v>
      </c>
      <c r="J71" s="10">
        <v>0</v>
      </c>
      <c r="K71" s="10">
        <v>24.6</v>
      </c>
      <c r="L71" s="10">
        <v>11.5</v>
      </c>
      <c r="M71" s="10">
        <v>1.5</v>
      </c>
      <c r="N71" s="10">
        <v>3.9</v>
      </c>
      <c r="O71" s="10">
        <v>5.0999999999999996</v>
      </c>
      <c r="P71" s="10"/>
      <c r="Q71" s="10">
        <v>1480</v>
      </c>
      <c r="R71" s="10">
        <v>3544</v>
      </c>
      <c r="S71" s="10">
        <v>142</v>
      </c>
    </row>
    <row r="72" spans="2:19" x14ac:dyDescent="0.35">
      <c r="B72" s="3" t="s">
        <v>76</v>
      </c>
      <c r="D72" s="9">
        <v>186</v>
      </c>
      <c r="E72" s="9">
        <v>100</v>
      </c>
      <c r="F72" s="9">
        <v>0.7</v>
      </c>
      <c r="G72" s="9">
        <v>0.1</v>
      </c>
      <c r="H72" s="10"/>
      <c r="I72" s="10">
        <v>0.4</v>
      </c>
      <c r="J72" s="10">
        <f t="shared" ref="J72:J81" si="3">F72-G72</f>
        <v>0.6</v>
      </c>
      <c r="K72" s="10">
        <v>20.9</v>
      </c>
      <c r="L72" s="10">
        <v>10.5</v>
      </c>
      <c r="M72" s="10">
        <v>2.7</v>
      </c>
      <c r="N72" s="10">
        <v>4.8</v>
      </c>
      <c r="O72" s="10">
        <v>2.1</v>
      </c>
      <c r="P72" s="10"/>
      <c r="Q72" s="10">
        <v>1693</v>
      </c>
      <c r="R72" s="10">
        <v>13</v>
      </c>
      <c r="S72" s="10">
        <v>61</v>
      </c>
    </row>
    <row r="73" spans="2:19" x14ac:dyDescent="0.35">
      <c r="B73" s="3" t="s">
        <v>77</v>
      </c>
      <c r="D73" s="9">
        <v>49.6</v>
      </c>
      <c r="E73" s="9">
        <v>84</v>
      </c>
      <c r="F73" s="9">
        <v>4.5999999999999996</v>
      </c>
      <c r="G73" s="9">
        <v>0</v>
      </c>
      <c r="H73" s="10"/>
      <c r="I73" s="10"/>
      <c r="J73" s="10">
        <f t="shared" si="3"/>
        <v>4.5999999999999996</v>
      </c>
      <c r="K73" s="10">
        <v>4.4000000000000004</v>
      </c>
      <c r="L73" s="10">
        <v>1.3</v>
      </c>
      <c r="M73" s="10">
        <v>0.4</v>
      </c>
      <c r="N73" s="10">
        <v>0.1</v>
      </c>
      <c r="O73" s="10">
        <v>0.5</v>
      </c>
      <c r="P73" s="10"/>
      <c r="Q73" s="10">
        <v>365</v>
      </c>
      <c r="R73" s="10">
        <v>23.5</v>
      </c>
      <c r="S73" s="10">
        <v>21</v>
      </c>
    </row>
    <row r="74" spans="2:19" x14ac:dyDescent="0.35">
      <c r="B74" s="3" t="s">
        <v>78</v>
      </c>
      <c r="D74" s="9">
        <v>82</v>
      </c>
      <c r="E74" s="9">
        <v>100</v>
      </c>
      <c r="F74" s="9">
        <v>0</v>
      </c>
      <c r="G74" s="9">
        <v>0</v>
      </c>
      <c r="H74" s="10">
        <v>0</v>
      </c>
      <c r="I74" s="10">
        <v>0</v>
      </c>
      <c r="J74" s="10">
        <f t="shared" si="3"/>
        <v>0</v>
      </c>
      <c r="K74" s="10">
        <v>17.8</v>
      </c>
      <c r="L74" s="10">
        <v>0.7</v>
      </c>
      <c r="M74" s="10">
        <v>0.1</v>
      </c>
      <c r="N74" s="10">
        <v>0.1</v>
      </c>
      <c r="O74" s="10">
        <v>0.2</v>
      </c>
      <c r="P74" s="10"/>
      <c r="Q74" s="10">
        <v>195</v>
      </c>
      <c r="R74" s="10">
        <v>5</v>
      </c>
      <c r="S74" s="10">
        <v>43</v>
      </c>
    </row>
    <row r="75" spans="2:19" x14ac:dyDescent="0.35">
      <c r="B75" s="3" t="s">
        <v>79</v>
      </c>
      <c r="D75" s="9">
        <v>437</v>
      </c>
      <c r="E75" s="9">
        <v>100</v>
      </c>
      <c r="F75" s="9">
        <v>2</v>
      </c>
      <c r="G75" s="9"/>
      <c r="H75" s="10"/>
      <c r="I75" s="10">
        <v>0</v>
      </c>
      <c r="J75" s="10">
        <f t="shared" si="3"/>
        <v>2</v>
      </c>
      <c r="K75" s="10">
        <v>9.3000000000000007</v>
      </c>
      <c r="L75" s="10">
        <v>437</v>
      </c>
      <c r="M75" s="10">
        <v>9</v>
      </c>
      <c r="N75" s="10"/>
      <c r="O75" s="10"/>
      <c r="P75" s="10">
        <v>0</v>
      </c>
      <c r="Q75" s="10"/>
      <c r="R75" s="10"/>
      <c r="S75" s="10"/>
    </row>
    <row r="76" spans="2:19" x14ac:dyDescent="0.35">
      <c r="B76" s="3" t="s">
        <v>80</v>
      </c>
      <c r="D76" s="9">
        <v>97</v>
      </c>
      <c r="E76" s="9">
        <v>100</v>
      </c>
      <c r="F76" s="9">
        <v>0</v>
      </c>
      <c r="G76" s="9">
        <v>0</v>
      </c>
      <c r="H76" s="10">
        <v>0</v>
      </c>
      <c r="I76" s="10">
        <v>0</v>
      </c>
      <c r="J76" s="10">
        <f t="shared" si="3"/>
        <v>0</v>
      </c>
      <c r="K76" s="10">
        <v>19.399999999999999</v>
      </c>
      <c r="L76" s="10">
        <v>1.5</v>
      </c>
      <c r="M76" s="10">
        <v>0.1</v>
      </c>
      <c r="N76" s="10">
        <v>0.2</v>
      </c>
      <c r="O76" s="10">
        <v>0.5</v>
      </c>
      <c r="P76" s="10"/>
      <c r="Q76" s="10">
        <v>458</v>
      </c>
      <c r="R76" s="10">
        <v>20</v>
      </c>
      <c r="S76" s="10">
        <v>53</v>
      </c>
    </row>
    <row r="77" spans="2:19" x14ac:dyDescent="0.35">
      <c r="B77" s="3" t="s">
        <v>81</v>
      </c>
      <c r="D77" s="9">
        <v>45</v>
      </c>
      <c r="E77" s="9">
        <v>100</v>
      </c>
      <c r="F77" s="9">
        <v>0.6</v>
      </c>
      <c r="G77" s="9">
        <v>0</v>
      </c>
      <c r="H77" s="10"/>
      <c r="I77" s="10">
        <v>0</v>
      </c>
      <c r="J77" s="10">
        <f t="shared" si="3"/>
        <v>0.6</v>
      </c>
      <c r="K77" s="10">
        <v>12</v>
      </c>
      <c r="L77" s="10">
        <v>0.3</v>
      </c>
      <c r="M77" s="10">
        <v>0.09</v>
      </c>
      <c r="N77" s="10"/>
      <c r="O77" s="10"/>
      <c r="P77" s="10">
        <v>0</v>
      </c>
      <c r="Q77" s="10"/>
      <c r="R77" s="10"/>
      <c r="S77" s="10"/>
    </row>
    <row r="78" spans="2:19" x14ac:dyDescent="0.35">
      <c r="B78" s="3" t="s">
        <v>82</v>
      </c>
      <c r="D78" s="9">
        <v>171</v>
      </c>
      <c r="E78" s="9">
        <f>453*1.5</f>
        <v>679.5</v>
      </c>
      <c r="F78" s="9">
        <v>2</v>
      </c>
      <c r="G78" s="9">
        <v>0</v>
      </c>
      <c r="H78" s="10"/>
      <c r="I78" s="10">
        <v>0</v>
      </c>
      <c r="J78" s="10">
        <f t="shared" si="3"/>
        <v>2</v>
      </c>
      <c r="K78" s="10">
        <v>36</v>
      </c>
      <c r="L78" s="10">
        <v>1</v>
      </c>
      <c r="M78" s="10">
        <v>0</v>
      </c>
      <c r="N78" s="10"/>
      <c r="O78" s="10"/>
      <c r="P78" s="10"/>
      <c r="Q78" s="10"/>
      <c r="R78" s="10"/>
      <c r="S78" s="10">
        <v>142</v>
      </c>
    </row>
    <row r="79" spans="2:19" x14ac:dyDescent="0.35">
      <c r="B79" s="3" t="s">
        <v>83</v>
      </c>
      <c r="D79" s="9">
        <v>285</v>
      </c>
      <c r="E79" s="9">
        <v>80</v>
      </c>
      <c r="F79" s="9">
        <v>0</v>
      </c>
      <c r="G79" s="9"/>
      <c r="H79" s="10"/>
      <c r="I79" s="10"/>
      <c r="J79" s="10">
        <f t="shared" si="3"/>
        <v>0</v>
      </c>
      <c r="K79" s="10">
        <v>12</v>
      </c>
      <c r="L79" s="10">
        <v>26</v>
      </c>
      <c r="M79" s="10">
        <v>4</v>
      </c>
      <c r="N79" s="10">
        <v>10</v>
      </c>
      <c r="O79" s="10">
        <v>0</v>
      </c>
      <c r="P79" s="10">
        <v>0</v>
      </c>
      <c r="Q79" s="10"/>
      <c r="R79" s="10"/>
      <c r="S79" s="10">
        <v>30</v>
      </c>
    </row>
    <row r="80" spans="2:19" x14ac:dyDescent="0.35">
      <c r="B80" s="3" t="s">
        <v>84</v>
      </c>
      <c r="D80" s="9">
        <v>230</v>
      </c>
      <c r="E80" s="9">
        <v>80</v>
      </c>
      <c r="F80" s="9">
        <v>0</v>
      </c>
      <c r="G80" s="9">
        <v>0</v>
      </c>
      <c r="H80" s="10">
        <v>0</v>
      </c>
      <c r="I80" s="10">
        <v>0</v>
      </c>
      <c r="J80" s="10">
        <f t="shared" si="3"/>
        <v>0</v>
      </c>
      <c r="K80" s="10">
        <v>15</v>
      </c>
      <c r="L80" s="10">
        <v>19</v>
      </c>
      <c r="M80" s="10">
        <v>4</v>
      </c>
      <c r="N80" s="10">
        <v>10</v>
      </c>
      <c r="O80" s="10"/>
      <c r="P80" s="10">
        <v>0</v>
      </c>
      <c r="Q80" s="10">
        <v>3.5</v>
      </c>
      <c r="R80" s="10">
        <v>1</v>
      </c>
      <c r="S80" s="10">
        <v>40</v>
      </c>
    </row>
    <row r="81" spans="2:19" x14ac:dyDescent="0.35">
      <c r="B81" s="3" t="s">
        <v>85</v>
      </c>
      <c r="D81" s="9">
        <v>130</v>
      </c>
      <c r="E81" s="9">
        <v>84</v>
      </c>
      <c r="F81" s="9">
        <v>0</v>
      </c>
      <c r="G81" s="9">
        <v>0</v>
      </c>
      <c r="H81" s="10">
        <v>0</v>
      </c>
      <c r="I81" s="10">
        <v>0</v>
      </c>
      <c r="J81" s="10">
        <f t="shared" si="3"/>
        <v>0</v>
      </c>
      <c r="K81" s="10">
        <v>17</v>
      </c>
      <c r="L81" s="10">
        <v>7</v>
      </c>
      <c r="M81" s="10">
        <v>1.5</v>
      </c>
      <c r="N81" s="10">
        <v>4</v>
      </c>
      <c r="O81" s="10"/>
      <c r="P81" s="10">
        <v>0</v>
      </c>
      <c r="Q81" s="10">
        <v>1.5</v>
      </c>
      <c r="R81" s="10">
        <v>0.2</v>
      </c>
      <c r="S81" s="10">
        <v>90</v>
      </c>
    </row>
    <row r="82" spans="2:19" x14ac:dyDescent="0.35">
      <c r="B82" s="3" t="s">
        <v>86</v>
      </c>
      <c r="D82" s="9">
        <v>187</v>
      </c>
      <c r="E82" s="9">
        <v>100</v>
      </c>
      <c r="F82" s="9">
        <v>0</v>
      </c>
      <c r="G82" s="9"/>
      <c r="H82" s="10"/>
      <c r="I82" s="10"/>
      <c r="J82" s="10"/>
      <c r="K82" s="10">
        <v>22.2</v>
      </c>
      <c r="L82" s="10">
        <v>10.3</v>
      </c>
      <c r="M82" s="10"/>
      <c r="N82" s="10"/>
      <c r="O82" s="10"/>
      <c r="P82" s="10"/>
      <c r="Q82" s="10"/>
      <c r="R82" s="10"/>
      <c r="S82" s="10"/>
    </row>
    <row r="83" spans="2:19" x14ac:dyDescent="0.35">
      <c r="B83" s="3" t="s">
        <v>87</v>
      </c>
      <c r="D83" s="9">
        <v>220</v>
      </c>
      <c r="E83" s="9">
        <v>172</v>
      </c>
      <c r="F83" s="9">
        <v>0</v>
      </c>
      <c r="G83" s="9">
        <v>0</v>
      </c>
      <c r="H83" s="10"/>
      <c r="I83" s="10">
        <v>0</v>
      </c>
      <c r="J83" s="10">
        <f>F83-G83</f>
        <v>0</v>
      </c>
      <c r="K83" s="10">
        <v>41</v>
      </c>
      <c r="L83" s="10">
        <v>5.0999999999999996</v>
      </c>
      <c r="M83" s="10">
        <v>1.4</v>
      </c>
      <c r="N83" s="10">
        <v>1.3</v>
      </c>
      <c r="O83" s="10">
        <v>1.9</v>
      </c>
      <c r="P83" s="10"/>
      <c r="Q83" s="10"/>
      <c r="R83" s="10"/>
      <c r="S83" s="10">
        <v>72</v>
      </c>
    </row>
    <row r="84" spans="2:19" x14ac:dyDescent="0.35">
      <c r="B84" s="3" t="s">
        <v>88</v>
      </c>
      <c r="D84" s="9">
        <v>40</v>
      </c>
      <c r="E84" s="9">
        <v>55</v>
      </c>
      <c r="F84" s="9">
        <v>1</v>
      </c>
      <c r="G84" s="9">
        <v>0</v>
      </c>
      <c r="H84" s="10"/>
      <c r="I84" s="10">
        <v>0</v>
      </c>
      <c r="J84" s="10">
        <f>F84-G84</f>
        <v>1</v>
      </c>
      <c r="K84" s="10">
        <v>8</v>
      </c>
      <c r="L84" s="10">
        <v>0.5</v>
      </c>
      <c r="M84" s="10">
        <v>0.2</v>
      </c>
      <c r="N84" s="10"/>
      <c r="O84" s="10"/>
      <c r="P84" s="10">
        <v>0</v>
      </c>
      <c r="Q84" s="10"/>
      <c r="R84" s="10"/>
      <c r="S84" s="10">
        <v>50</v>
      </c>
    </row>
    <row r="86" spans="2:19" s="7" customFormat="1" ht="17.5" thickBot="1" x14ac:dyDescent="0.45">
      <c r="B86" s="7" t="s">
        <v>89</v>
      </c>
      <c r="C86" s="8"/>
      <c r="D86" s="8"/>
      <c r="E86" s="8"/>
      <c r="F86" s="8"/>
      <c r="G86" s="8"/>
    </row>
    <row r="87" spans="2:19" ht="15" thickTop="1" x14ac:dyDescent="0.35">
      <c r="B87" s="3" t="s">
        <v>90</v>
      </c>
      <c r="D87" s="9">
        <v>70</v>
      </c>
      <c r="E87" s="9">
        <v>30</v>
      </c>
      <c r="F87" s="9">
        <v>1</v>
      </c>
      <c r="G87" s="9">
        <v>0</v>
      </c>
      <c r="H87" s="10"/>
      <c r="I87" s="10">
        <v>0</v>
      </c>
      <c r="J87" s="10">
        <v>1</v>
      </c>
      <c r="K87" s="10">
        <v>4</v>
      </c>
      <c r="L87" s="10">
        <v>6</v>
      </c>
      <c r="M87" s="10">
        <v>4</v>
      </c>
      <c r="N87" s="10"/>
      <c r="O87" s="10"/>
      <c r="P87" s="10">
        <v>0.2</v>
      </c>
      <c r="Q87" s="10"/>
      <c r="R87" s="10"/>
      <c r="S87" s="10">
        <v>20</v>
      </c>
    </row>
    <row r="88" spans="2:19" x14ac:dyDescent="0.35">
      <c r="B88" s="3" t="s">
        <v>91</v>
      </c>
      <c r="D88" s="9">
        <f>D87/30*250</f>
        <v>583.33333333333337</v>
      </c>
      <c r="E88" s="9">
        <f t="shared" ref="E88:S88" si="4">E87/30*250</f>
        <v>250</v>
      </c>
      <c r="F88" s="9">
        <f t="shared" si="4"/>
        <v>8.3333333333333339</v>
      </c>
      <c r="G88" s="9">
        <f t="shared" si="4"/>
        <v>0</v>
      </c>
      <c r="H88" s="10">
        <f t="shared" si="4"/>
        <v>0</v>
      </c>
      <c r="I88" s="10">
        <f t="shared" si="4"/>
        <v>0</v>
      </c>
      <c r="J88" s="10">
        <f t="shared" si="4"/>
        <v>8.3333333333333339</v>
      </c>
      <c r="K88" s="10">
        <f t="shared" si="4"/>
        <v>33.333333333333336</v>
      </c>
      <c r="L88" s="10">
        <f t="shared" si="4"/>
        <v>50</v>
      </c>
      <c r="M88" s="10">
        <f t="shared" si="4"/>
        <v>33.333333333333336</v>
      </c>
      <c r="N88" s="10">
        <f t="shared" si="4"/>
        <v>0</v>
      </c>
      <c r="O88" s="10">
        <f t="shared" si="4"/>
        <v>0</v>
      </c>
      <c r="P88" s="10">
        <f t="shared" si="4"/>
        <v>1.6666666666666667</v>
      </c>
      <c r="Q88" s="10">
        <f t="shared" si="4"/>
        <v>0</v>
      </c>
      <c r="R88" s="10">
        <f t="shared" si="4"/>
        <v>0</v>
      </c>
      <c r="S88" s="10">
        <f t="shared" si="4"/>
        <v>166.66666666666666</v>
      </c>
    </row>
    <row r="89" spans="2:19" x14ac:dyDescent="0.35">
      <c r="B89" s="3" t="s">
        <v>92</v>
      </c>
      <c r="D89" s="9">
        <v>100</v>
      </c>
      <c r="E89" s="9"/>
      <c r="F89" s="9">
        <v>13</v>
      </c>
      <c r="G89" s="9">
        <v>0</v>
      </c>
      <c r="H89" s="10"/>
      <c r="I89" s="10">
        <v>8</v>
      </c>
      <c r="J89" s="10">
        <f>F89-G89</f>
        <v>13</v>
      </c>
      <c r="K89" s="10">
        <v>8</v>
      </c>
      <c r="L89" s="10">
        <v>2</v>
      </c>
      <c r="M89" s="10">
        <v>1.5</v>
      </c>
      <c r="N89" s="10"/>
      <c r="O89" s="10"/>
      <c r="P89" s="10">
        <v>0</v>
      </c>
      <c r="Q89" s="10"/>
      <c r="R89" s="10"/>
      <c r="S89" s="10">
        <v>10</v>
      </c>
    </row>
    <row r="90" spans="2:19" x14ac:dyDescent="0.35">
      <c r="B90" s="3" t="s">
        <v>93</v>
      </c>
      <c r="D90" s="9">
        <v>30</v>
      </c>
      <c r="E90" s="9"/>
      <c r="F90" s="9">
        <v>3</v>
      </c>
      <c r="G90" s="9">
        <v>0</v>
      </c>
      <c r="H90" s="10"/>
      <c r="I90" s="10">
        <v>0</v>
      </c>
      <c r="J90" s="10">
        <f>F90-G90</f>
        <v>3</v>
      </c>
      <c r="K90" s="10">
        <v>2</v>
      </c>
      <c r="L90" s="10">
        <v>1</v>
      </c>
      <c r="M90" s="10">
        <v>0.5</v>
      </c>
      <c r="N90" s="10"/>
      <c r="O90" s="10"/>
      <c r="P90" s="10">
        <v>0</v>
      </c>
      <c r="Q90" s="10"/>
      <c r="R90" s="10"/>
      <c r="S90" s="10">
        <v>5</v>
      </c>
    </row>
    <row r="91" spans="2:19" x14ac:dyDescent="0.35">
      <c r="B91" s="3" t="s">
        <v>94</v>
      </c>
      <c r="D91" s="9">
        <f>D90*4.73</f>
        <v>141.9</v>
      </c>
      <c r="E91" s="9"/>
      <c r="F91" s="9">
        <f>F90*4.73</f>
        <v>14.190000000000001</v>
      </c>
      <c r="G91" s="9">
        <f>G90*4.73</f>
        <v>0</v>
      </c>
      <c r="H91" s="10"/>
      <c r="I91" s="10">
        <f>I90*4.73</f>
        <v>0</v>
      </c>
      <c r="J91" s="10">
        <f>J90*4.73</f>
        <v>14.190000000000001</v>
      </c>
      <c r="K91" s="10">
        <f>K90*4.73</f>
        <v>9.4600000000000009</v>
      </c>
      <c r="L91" s="10">
        <f>L90*4.73</f>
        <v>4.7300000000000004</v>
      </c>
      <c r="M91" s="10">
        <f>M90*4.73</f>
        <v>2.3650000000000002</v>
      </c>
      <c r="N91" s="10"/>
      <c r="O91" s="10"/>
      <c r="P91" s="10">
        <f>P90*4.73</f>
        <v>0</v>
      </c>
      <c r="Q91" s="10"/>
      <c r="R91" s="10"/>
      <c r="S91" s="10">
        <f>S90*4.73</f>
        <v>23.650000000000002</v>
      </c>
    </row>
    <row r="92" spans="2:19" x14ac:dyDescent="0.35">
      <c r="B92" s="3" t="s">
        <v>95</v>
      </c>
      <c r="D92" s="9">
        <v>260</v>
      </c>
      <c r="E92" s="9"/>
      <c r="F92" s="9">
        <v>32</v>
      </c>
      <c r="G92" s="9">
        <v>1</v>
      </c>
      <c r="H92" s="10"/>
      <c r="I92" s="10">
        <v>19</v>
      </c>
      <c r="J92" s="10">
        <f>F92-G92</f>
        <v>31</v>
      </c>
      <c r="K92" s="10">
        <v>4</v>
      </c>
      <c r="L92" s="10">
        <v>14</v>
      </c>
      <c r="M92" s="10">
        <v>9</v>
      </c>
      <c r="N92" s="10">
        <v>3.5</v>
      </c>
      <c r="O92" s="10">
        <v>1.5</v>
      </c>
      <c r="P92" s="10"/>
      <c r="Q92" s="10"/>
      <c r="R92" s="10"/>
      <c r="S92" s="10">
        <v>20</v>
      </c>
    </row>
    <row r="93" spans="2:19" x14ac:dyDescent="0.35">
      <c r="B93" s="3" t="s">
        <v>96</v>
      </c>
      <c r="D93" s="9">
        <v>40</v>
      </c>
      <c r="E93" s="9"/>
      <c r="F93" s="9"/>
      <c r="G93" s="9"/>
      <c r="H93" s="10"/>
      <c r="I93" s="10"/>
      <c r="J93" s="10"/>
      <c r="K93" s="10"/>
      <c r="L93" s="10">
        <v>3</v>
      </c>
      <c r="M93" s="10">
        <v>2</v>
      </c>
      <c r="N93" s="10"/>
      <c r="O93" s="10"/>
      <c r="P93" s="10">
        <v>0.1</v>
      </c>
      <c r="Q93" s="10"/>
      <c r="R93" s="10"/>
      <c r="S93" s="10"/>
    </row>
    <row r="94" spans="2:19" x14ac:dyDescent="0.35">
      <c r="B94" s="3" t="s">
        <v>97</v>
      </c>
      <c r="D94" s="9">
        <v>120</v>
      </c>
      <c r="E94" s="9">
        <v>175</v>
      </c>
      <c r="F94" s="9">
        <v>6</v>
      </c>
      <c r="G94" s="9">
        <v>0</v>
      </c>
      <c r="H94" s="10"/>
      <c r="I94" s="10">
        <v>6</v>
      </c>
      <c r="J94" s="10">
        <f t="shared" ref="J94:J104" si="5">F94-G94</f>
        <v>6</v>
      </c>
      <c r="K94" s="10">
        <v>16</v>
      </c>
      <c r="L94" s="10">
        <v>4</v>
      </c>
      <c r="M94" s="10">
        <v>2.5</v>
      </c>
      <c r="N94" s="10"/>
      <c r="O94" s="10"/>
      <c r="P94" s="10">
        <v>0.1</v>
      </c>
      <c r="Q94" s="10"/>
      <c r="R94" s="10"/>
      <c r="S94" s="10">
        <v>10</v>
      </c>
    </row>
    <row r="95" spans="2:19" x14ac:dyDescent="0.35">
      <c r="B95" s="3" t="s">
        <v>98</v>
      </c>
      <c r="D95" s="9">
        <v>392</v>
      </c>
      <c r="E95" s="9">
        <v>100</v>
      </c>
      <c r="F95" s="9">
        <v>3.2</v>
      </c>
      <c r="G95" s="9">
        <v>0</v>
      </c>
      <c r="H95" s="10"/>
      <c r="I95" s="10">
        <v>0.8</v>
      </c>
      <c r="J95" s="10">
        <f t="shared" si="5"/>
        <v>3.2</v>
      </c>
      <c r="K95" s="10">
        <v>35.799999999999997</v>
      </c>
      <c r="L95" s="10">
        <v>25.8</v>
      </c>
      <c r="M95" s="10">
        <v>16.399999999999999</v>
      </c>
      <c r="N95" s="10">
        <v>7.5</v>
      </c>
      <c r="O95" s="10">
        <v>0.6</v>
      </c>
      <c r="P95" s="10"/>
      <c r="Q95" s="10">
        <v>297</v>
      </c>
      <c r="R95" s="10">
        <v>272</v>
      </c>
      <c r="S95" s="10">
        <v>68</v>
      </c>
    </row>
    <row r="96" spans="2:19" x14ac:dyDescent="0.35">
      <c r="B96" s="3" t="s">
        <v>99</v>
      </c>
      <c r="D96" s="9">
        <v>264</v>
      </c>
      <c r="E96" s="9">
        <v>100</v>
      </c>
      <c r="F96" s="9">
        <v>4.0999999999999996</v>
      </c>
      <c r="G96" s="9">
        <v>0</v>
      </c>
      <c r="H96" s="10">
        <v>0</v>
      </c>
      <c r="I96" s="10">
        <v>4.0999999999999996</v>
      </c>
      <c r="J96" s="10">
        <f t="shared" si="5"/>
        <v>4.0999999999999996</v>
      </c>
      <c r="K96" s="10">
        <v>14.2</v>
      </c>
      <c r="L96" s="10">
        <v>21.3</v>
      </c>
      <c r="M96" s="10">
        <v>14.9</v>
      </c>
      <c r="N96" s="10">
        <v>4.5999999999999996</v>
      </c>
      <c r="O96" s="10">
        <v>0.6</v>
      </c>
      <c r="P96" s="10"/>
      <c r="Q96" s="10">
        <v>265</v>
      </c>
      <c r="R96" s="10">
        <v>326</v>
      </c>
      <c r="S96" s="10">
        <v>89</v>
      </c>
    </row>
    <row r="97" spans="2:19" x14ac:dyDescent="0.35">
      <c r="B97" s="3" t="s">
        <v>100</v>
      </c>
      <c r="D97" s="9">
        <v>353</v>
      </c>
      <c r="E97" s="9">
        <v>100</v>
      </c>
      <c r="F97" s="9">
        <v>2.2999999999999998</v>
      </c>
      <c r="G97" s="9">
        <v>0</v>
      </c>
      <c r="H97" s="10"/>
      <c r="I97" s="10">
        <v>0.5</v>
      </c>
      <c r="J97" s="10">
        <f t="shared" si="5"/>
        <v>2.2999999999999998</v>
      </c>
      <c r="K97" s="10">
        <v>21.4</v>
      </c>
      <c r="L97" s="10">
        <v>28.7</v>
      </c>
      <c r="M97" s="10">
        <v>18.7</v>
      </c>
      <c r="N97" s="10">
        <v>7.8</v>
      </c>
      <c r="O97" s="10">
        <v>0.8</v>
      </c>
      <c r="P97" s="10"/>
      <c r="Q97" s="10">
        <v>264</v>
      </c>
      <c r="R97" s="10">
        <v>536</v>
      </c>
      <c r="S97" s="10">
        <v>75</v>
      </c>
    </row>
    <row r="98" spans="2:19" x14ac:dyDescent="0.35">
      <c r="B98" s="3" t="s">
        <v>101</v>
      </c>
      <c r="D98" s="9">
        <v>193</v>
      </c>
      <c r="E98" s="9">
        <v>100</v>
      </c>
      <c r="F98" s="9">
        <v>2.9</v>
      </c>
      <c r="G98" s="9">
        <v>0</v>
      </c>
      <c r="H98" s="10"/>
      <c r="I98" s="10">
        <v>2.9</v>
      </c>
      <c r="J98" s="10">
        <f t="shared" si="5"/>
        <v>2.9</v>
      </c>
      <c r="K98" s="10">
        <v>2.1</v>
      </c>
      <c r="L98" s="10">
        <v>20</v>
      </c>
      <c r="M98" s="10">
        <v>12</v>
      </c>
      <c r="N98" s="10">
        <v>5</v>
      </c>
      <c r="O98" s="10">
        <v>0.8</v>
      </c>
      <c r="P98" s="10"/>
      <c r="Q98" s="10"/>
      <c r="R98" s="10"/>
      <c r="S98" s="10">
        <v>52</v>
      </c>
    </row>
    <row r="99" spans="2:19" x14ac:dyDescent="0.35">
      <c r="B99" s="3" t="s">
        <v>102</v>
      </c>
      <c r="D99" s="9">
        <v>20</v>
      </c>
      <c r="E99" s="9"/>
      <c r="F99" s="9">
        <v>3</v>
      </c>
      <c r="G99" s="9">
        <v>0</v>
      </c>
      <c r="H99" s="10"/>
      <c r="I99" s="10">
        <v>2</v>
      </c>
      <c r="J99" s="10">
        <f t="shared" si="5"/>
        <v>3</v>
      </c>
      <c r="K99" s="10">
        <v>1</v>
      </c>
      <c r="L99" s="10">
        <v>0.4</v>
      </c>
      <c r="M99" s="10">
        <v>0.3</v>
      </c>
      <c r="N99" s="10"/>
      <c r="O99" s="10"/>
      <c r="P99" s="10">
        <v>0</v>
      </c>
      <c r="Q99" s="10"/>
      <c r="R99" s="10"/>
      <c r="S99" s="10">
        <v>5</v>
      </c>
    </row>
    <row r="100" spans="2:19" x14ac:dyDescent="0.35">
      <c r="B100" s="3" t="s">
        <v>103</v>
      </c>
      <c r="D100" s="9">
        <v>270</v>
      </c>
      <c r="E100" s="9">
        <v>85.05</v>
      </c>
      <c r="F100" s="9">
        <v>34</v>
      </c>
      <c r="G100" s="9">
        <v>1</v>
      </c>
      <c r="H100" s="10"/>
      <c r="I100" s="10">
        <v>20</v>
      </c>
      <c r="J100" s="10">
        <f t="shared" si="5"/>
        <v>33</v>
      </c>
      <c r="K100" s="10">
        <v>4</v>
      </c>
      <c r="L100" s="10">
        <v>14</v>
      </c>
      <c r="M100" s="10">
        <v>9</v>
      </c>
      <c r="N100" s="10"/>
      <c r="O100" s="10"/>
      <c r="P100" s="10"/>
      <c r="Q100" s="10"/>
      <c r="R100" s="10"/>
      <c r="S100" s="10">
        <v>20</v>
      </c>
    </row>
    <row r="101" spans="2:19" x14ac:dyDescent="0.35">
      <c r="B101" s="3" t="s">
        <v>104</v>
      </c>
      <c r="D101" s="9">
        <v>380</v>
      </c>
      <c r="E101" s="9">
        <v>136</v>
      </c>
      <c r="F101" s="9">
        <v>44</v>
      </c>
      <c r="G101" s="9">
        <v>0</v>
      </c>
      <c r="H101" s="10"/>
      <c r="I101" s="10">
        <v>30</v>
      </c>
      <c r="J101" s="10">
        <f t="shared" si="5"/>
        <v>44</v>
      </c>
      <c r="K101" s="10">
        <v>4</v>
      </c>
      <c r="L101" s="10">
        <v>20</v>
      </c>
      <c r="M101" s="10">
        <v>10</v>
      </c>
      <c r="N101" s="10"/>
      <c r="O101" s="10"/>
      <c r="P101" s="10"/>
      <c r="Q101" s="10"/>
      <c r="R101" s="10"/>
      <c r="S101" s="10">
        <v>40</v>
      </c>
    </row>
    <row r="102" spans="2:19" x14ac:dyDescent="0.35">
      <c r="B102" s="3" t="s">
        <v>105</v>
      </c>
      <c r="D102" s="9">
        <v>90</v>
      </c>
      <c r="E102" s="9">
        <v>175</v>
      </c>
      <c r="F102" s="9">
        <v>9</v>
      </c>
      <c r="G102" s="9">
        <v>0</v>
      </c>
      <c r="H102" s="10"/>
      <c r="I102" s="10">
        <v>7</v>
      </c>
      <c r="J102" s="10">
        <f t="shared" si="5"/>
        <v>9</v>
      </c>
      <c r="K102" s="10">
        <v>8</v>
      </c>
      <c r="L102" s="10">
        <v>2</v>
      </c>
      <c r="M102" s="10">
        <v>1</v>
      </c>
      <c r="N102" s="10"/>
      <c r="O102" s="10"/>
      <c r="P102" s="10"/>
      <c r="Q102" s="10"/>
      <c r="R102" s="10"/>
      <c r="S102" s="10">
        <v>10</v>
      </c>
    </row>
    <row r="103" spans="2:19" x14ac:dyDescent="0.35">
      <c r="B103" s="3" t="s">
        <v>106</v>
      </c>
      <c r="D103" s="9">
        <v>90</v>
      </c>
      <c r="E103" s="9"/>
      <c r="F103" s="9">
        <v>13</v>
      </c>
      <c r="G103" s="9">
        <v>0</v>
      </c>
      <c r="H103" s="10"/>
      <c r="I103" s="10">
        <v>13</v>
      </c>
      <c r="J103" s="10">
        <f t="shared" si="5"/>
        <v>13</v>
      </c>
      <c r="K103" s="10">
        <v>9</v>
      </c>
      <c r="L103" s="10">
        <v>0</v>
      </c>
      <c r="M103" s="10">
        <v>0</v>
      </c>
      <c r="N103" s="10"/>
      <c r="O103" s="10"/>
      <c r="P103" s="10">
        <v>0</v>
      </c>
      <c r="Q103" s="10"/>
      <c r="R103" s="10"/>
      <c r="S103" s="10">
        <v>5</v>
      </c>
    </row>
    <row r="104" spans="2:19" x14ac:dyDescent="0.35">
      <c r="B104" s="3" t="s">
        <v>107</v>
      </c>
      <c r="D104" s="9">
        <v>110</v>
      </c>
      <c r="E104" s="9"/>
      <c r="F104" s="9">
        <v>10</v>
      </c>
      <c r="G104" s="9">
        <v>0</v>
      </c>
      <c r="H104" s="10"/>
      <c r="I104" s="10">
        <v>10</v>
      </c>
      <c r="J104" s="10">
        <f t="shared" si="5"/>
        <v>10</v>
      </c>
      <c r="K104" s="10">
        <v>1</v>
      </c>
      <c r="L104" s="10">
        <v>6</v>
      </c>
      <c r="M104" s="10">
        <v>3.5</v>
      </c>
      <c r="N104" s="10"/>
      <c r="O104" s="10"/>
      <c r="P104" s="10">
        <v>0.2</v>
      </c>
      <c r="Q104" s="10"/>
      <c r="R104" s="10"/>
      <c r="S104" s="10">
        <v>20</v>
      </c>
    </row>
    <row r="105" spans="2:19" x14ac:dyDescent="0.35">
      <c r="D105" s="9"/>
      <c r="E105" s="9"/>
      <c r="F105" s="9"/>
      <c r="G105" s="9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8" spans="2:19" s="1" customFormat="1" ht="20" thickBot="1" x14ac:dyDescent="0.5">
      <c r="B108" s="1" t="s">
        <v>108</v>
      </c>
      <c r="C108" s="2"/>
      <c r="D108" s="2"/>
      <c r="E108" s="2"/>
      <c r="F108" s="2"/>
      <c r="G108" s="2"/>
    </row>
    <row r="109" spans="2:19" ht="15" thickTop="1" x14ac:dyDescent="0.35"/>
    <row r="110" spans="2:19" s="7" customFormat="1" ht="17.5" thickBot="1" x14ac:dyDescent="0.45">
      <c r="B110" s="7" t="s">
        <v>109</v>
      </c>
      <c r="C110" s="8"/>
      <c r="D110" s="8"/>
      <c r="E110" s="8"/>
      <c r="F110" s="8"/>
      <c r="G110" s="8"/>
    </row>
    <row r="111" spans="2:19" ht="15" thickTop="1" x14ac:dyDescent="0.35">
      <c r="B111" s="3" t="s">
        <v>110</v>
      </c>
      <c r="D111" s="9">
        <v>20</v>
      </c>
      <c r="E111" s="9">
        <v>100</v>
      </c>
      <c r="F111" s="9">
        <v>3.2</v>
      </c>
      <c r="G111" s="9">
        <v>2.1</v>
      </c>
      <c r="H111" s="10"/>
      <c r="I111" s="10">
        <v>1.9</v>
      </c>
      <c r="J111" s="10">
        <f t="shared" ref="J111:J121" si="6">F111-G111</f>
        <v>1.1000000000000001</v>
      </c>
      <c r="K111" s="10">
        <v>2.2000000000000002</v>
      </c>
      <c r="L111" s="10">
        <v>0.1</v>
      </c>
      <c r="M111" s="10">
        <v>0</v>
      </c>
      <c r="N111" s="10"/>
      <c r="O111" s="10"/>
      <c r="P111" s="10"/>
      <c r="Q111" s="10"/>
      <c r="R111" s="10"/>
      <c r="S111" s="10">
        <v>0</v>
      </c>
    </row>
    <row r="112" spans="2:19" x14ac:dyDescent="0.35">
      <c r="B112" s="3" t="s">
        <v>111</v>
      </c>
      <c r="D112" s="9">
        <v>15</v>
      </c>
      <c r="E112" s="9">
        <v>100</v>
      </c>
      <c r="F112" s="9">
        <v>2.9</v>
      </c>
      <c r="G112" s="9">
        <v>1.3</v>
      </c>
      <c r="H112" s="10"/>
      <c r="I112" s="10">
        <v>0.8</v>
      </c>
      <c r="J112" s="10">
        <f t="shared" si="6"/>
        <v>1.5999999999999999</v>
      </c>
      <c r="K112" s="10">
        <v>1.4</v>
      </c>
      <c r="L112" s="10">
        <v>0.2</v>
      </c>
      <c r="M112" s="10">
        <v>0</v>
      </c>
      <c r="N112" s="10"/>
      <c r="O112" s="10"/>
      <c r="P112" s="10"/>
      <c r="Q112" s="10"/>
      <c r="R112" s="10"/>
      <c r="S112" s="10">
        <v>0</v>
      </c>
    </row>
    <row r="113" spans="2:19" x14ac:dyDescent="0.35">
      <c r="B113" s="3" t="s">
        <v>112</v>
      </c>
      <c r="D113" s="9">
        <v>18</v>
      </c>
      <c r="E113" s="9">
        <v>100</v>
      </c>
      <c r="F113" s="9">
        <v>3.9</v>
      </c>
      <c r="G113" s="9">
        <v>1.2</v>
      </c>
      <c r="H113" s="10"/>
      <c r="I113" s="10">
        <v>2.6</v>
      </c>
      <c r="J113" s="10">
        <f t="shared" si="6"/>
        <v>2.7</v>
      </c>
      <c r="K113" s="10">
        <v>0.9</v>
      </c>
      <c r="L113" s="10">
        <v>0.2</v>
      </c>
      <c r="M113" s="10">
        <v>0</v>
      </c>
      <c r="N113" s="10"/>
      <c r="O113" s="10"/>
      <c r="P113" s="10"/>
      <c r="Q113" s="10"/>
      <c r="R113" s="10"/>
      <c r="S113" s="10">
        <v>0</v>
      </c>
    </row>
    <row r="114" spans="2:19" x14ac:dyDescent="0.35">
      <c r="B114" s="3" t="s">
        <v>113</v>
      </c>
      <c r="D114" s="9">
        <v>15</v>
      </c>
      <c r="E114" s="9">
        <v>100</v>
      </c>
      <c r="F114" s="9">
        <v>3.6</v>
      </c>
      <c r="G114" s="9">
        <v>0.5</v>
      </c>
      <c r="H114" s="10"/>
      <c r="I114" s="10">
        <v>1.7</v>
      </c>
      <c r="J114" s="10">
        <f t="shared" si="6"/>
        <v>3.1</v>
      </c>
      <c r="K114" s="10">
        <v>0.7</v>
      </c>
      <c r="L114" s="10">
        <v>0.1</v>
      </c>
      <c r="M114" s="10">
        <v>0</v>
      </c>
      <c r="N114" s="10"/>
      <c r="O114" s="10"/>
      <c r="P114" s="10"/>
      <c r="Q114" s="10"/>
      <c r="R114" s="10"/>
      <c r="S114" s="10">
        <v>0</v>
      </c>
    </row>
    <row r="115" spans="2:19" x14ac:dyDescent="0.35">
      <c r="B115" s="3" t="s">
        <v>114</v>
      </c>
      <c r="D115" s="9">
        <v>25</v>
      </c>
      <c r="E115" s="9">
        <v>100</v>
      </c>
      <c r="F115" s="9">
        <v>5</v>
      </c>
      <c r="G115" s="9">
        <v>2</v>
      </c>
      <c r="H115" s="10"/>
      <c r="I115" s="10">
        <v>1.9</v>
      </c>
      <c r="J115" s="10">
        <f t="shared" si="6"/>
        <v>3</v>
      </c>
      <c r="K115" s="10">
        <v>1.9</v>
      </c>
      <c r="L115" s="10">
        <v>0.3</v>
      </c>
      <c r="M115" s="10">
        <v>0.1</v>
      </c>
      <c r="N115" s="10"/>
      <c r="O115" s="10"/>
      <c r="P115" s="10"/>
      <c r="Q115" s="10"/>
      <c r="R115" s="10"/>
      <c r="S115" s="10">
        <v>0</v>
      </c>
    </row>
    <row r="116" spans="2:19" x14ac:dyDescent="0.35">
      <c r="B116" s="3" t="s">
        <v>115</v>
      </c>
      <c r="D116" s="9">
        <v>34</v>
      </c>
      <c r="E116" s="9">
        <v>100</v>
      </c>
      <c r="F116" s="9">
        <v>7</v>
      </c>
      <c r="G116" s="9">
        <v>2.6</v>
      </c>
      <c r="H116" s="10"/>
      <c r="I116" s="10">
        <v>1.7</v>
      </c>
      <c r="J116" s="10">
        <f t="shared" si="6"/>
        <v>4.4000000000000004</v>
      </c>
      <c r="K116" s="10">
        <v>2.8</v>
      </c>
      <c r="L116" s="10">
        <v>0.4</v>
      </c>
      <c r="M116" s="10">
        <v>0</v>
      </c>
      <c r="N116" s="10"/>
      <c r="O116" s="10"/>
      <c r="P116" s="10"/>
      <c r="Q116" s="10"/>
      <c r="R116" s="10"/>
      <c r="S116" s="10">
        <v>0</v>
      </c>
    </row>
    <row r="117" spans="2:19" x14ac:dyDescent="0.35">
      <c r="B117" s="3" t="s">
        <v>116</v>
      </c>
      <c r="D117" s="9">
        <v>25</v>
      </c>
      <c r="E117" s="9">
        <v>100</v>
      </c>
      <c r="F117" s="9">
        <v>6</v>
      </c>
      <c r="G117" s="9">
        <v>2.5</v>
      </c>
      <c r="H117" s="10"/>
      <c r="I117" s="10">
        <v>3.2</v>
      </c>
      <c r="J117" s="10">
        <f t="shared" si="6"/>
        <v>3.5</v>
      </c>
      <c r="K117" s="10">
        <v>1.3</v>
      </c>
      <c r="L117" s="10">
        <v>0.1</v>
      </c>
      <c r="M117" s="10">
        <v>0</v>
      </c>
      <c r="N117" s="10"/>
      <c r="O117" s="10"/>
      <c r="P117" s="10"/>
      <c r="Q117" s="10"/>
      <c r="R117" s="10"/>
      <c r="S117" s="10">
        <v>0</v>
      </c>
    </row>
    <row r="118" spans="2:19" x14ac:dyDescent="0.35">
      <c r="B118" s="3" t="s">
        <v>117</v>
      </c>
      <c r="D118" s="9">
        <v>31</v>
      </c>
      <c r="E118" s="9">
        <v>100</v>
      </c>
      <c r="F118" s="9">
        <v>7.1</v>
      </c>
      <c r="G118" s="9">
        <v>3.4</v>
      </c>
      <c r="H118" s="10"/>
      <c r="I118" s="10">
        <v>0</v>
      </c>
      <c r="J118" s="10">
        <f t="shared" si="6"/>
        <v>3.6999999999999997</v>
      </c>
      <c r="K118" s="10">
        <v>1.8</v>
      </c>
      <c r="L118" s="10">
        <v>0.1</v>
      </c>
      <c r="M118" s="10">
        <v>0</v>
      </c>
      <c r="N118" s="10"/>
      <c r="O118" s="10"/>
      <c r="P118" s="10"/>
      <c r="Q118" s="10"/>
      <c r="R118" s="10"/>
      <c r="S118" s="10">
        <v>0</v>
      </c>
    </row>
    <row r="119" spans="2:19" x14ac:dyDescent="0.35">
      <c r="B119" s="3" t="s">
        <v>118</v>
      </c>
      <c r="D119" s="9">
        <v>31</v>
      </c>
      <c r="E119" s="9">
        <v>100</v>
      </c>
      <c r="F119" s="9">
        <v>7.1</v>
      </c>
      <c r="G119" s="9">
        <v>3.4</v>
      </c>
      <c r="H119" s="10"/>
      <c r="I119" s="10">
        <v>0</v>
      </c>
      <c r="J119" s="10">
        <f t="shared" si="6"/>
        <v>3.6999999999999997</v>
      </c>
      <c r="K119" s="10">
        <v>1.8</v>
      </c>
      <c r="L119" s="10">
        <v>0.1</v>
      </c>
      <c r="M119" s="10">
        <v>0</v>
      </c>
      <c r="N119" s="10"/>
      <c r="O119" s="10"/>
      <c r="P119" s="10"/>
      <c r="Q119" s="10"/>
      <c r="R119" s="10"/>
      <c r="S119" s="10">
        <v>0</v>
      </c>
    </row>
    <row r="120" spans="2:19" x14ac:dyDescent="0.35">
      <c r="B120" s="3" t="s">
        <v>119</v>
      </c>
      <c r="D120" s="9">
        <v>32</v>
      </c>
      <c r="E120" s="9">
        <v>100</v>
      </c>
      <c r="F120" s="9">
        <v>7</v>
      </c>
      <c r="G120" s="9">
        <v>2.6</v>
      </c>
      <c r="H120" s="10"/>
      <c r="I120" s="10">
        <v>2.2999999999999998</v>
      </c>
      <c r="J120" s="10">
        <f t="shared" si="6"/>
        <v>4.4000000000000004</v>
      </c>
      <c r="K120" s="10">
        <v>1.8</v>
      </c>
      <c r="L120" s="10">
        <v>0.2</v>
      </c>
      <c r="M120" s="10">
        <v>0</v>
      </c>
      <c r="N120" s="10"/>
      <c r="O120" s="10"/>
      <c r="P120" s="10"/>
      <c r="Q120" s="10"/>
      <c r="R120" s="10"/>
      <c r="S120" s="10">
        <v>0</v>
      </c>
    </row>
    <row r="121" spans="2:19" x14ac:dyDescent="0.35">
      <c r="B121" s="3" t="s">
        <v>120</v>
      </c>
      <c r="D121" s="9">
        <v>40</v>
      </c>
      <c r="E121" s="9">
        <v>100</v>
      </c>
      <c r="F121" s="9">
        <v>9</v>
      </c>
      <c r="G121" s="9">
        <v>1.7</v>
      </c>
      <c r="H121" s="10"/>
      <c r="I121" s="10">
        <v>4.2</v>
      </c>
      <c r="J121" s="10">
        <f t="shared" si="6"/>
        <v>7.3</v>
      </c>
      <c r="K121" s="10">
        <v>1.1000000000000001</v>
      </c>
      <c r="L121" s="10">
        <v>0.1</v>
      </c>
      <c r="M121" s="10">
        <v>0</v>
      </c>
      <c r="N121" s="10"/>
      <c r="O121" s="10"/>
      <c r="P121" s="10"/>
      <c r="Q121" s="10"/>
      <c r="R121" s="10"/>
      <c r="S121" s="10">
        <v>0</v>
      </c>
    </row>
    <row r="122" spans="2:19" x14ac:dyDescent="0.35">
      <c r="B122" s="3" t="s">
        <v>121</v>
      </c>
      <c r="D122" s="9">
        <v>160</v>
      </c>
      <c r="E122" s="9">
        <v>100</v>
      </c>
      <c r="F122" s="9">
        <v>9</v>
      </c>
      <c r="G122" s="9">
        <v>7</v>
      </c>
      <c r="H122" s="10"/>
      <c r="I122" s="10">
        <v>0.7</v>
      </c>
      <c r="J122" s="10">
        <v>2</v>
      </c>
      <c r="K122" s="10">
        <v>2</v>
      </c>
      <c r="L122" s="10">
        <v>15</v>
      </c>
      <c r="M122" s="10">
        <v>2.1</v>
      </c>
      <c r="N122" s="10"/>
      <c r="O122" s="10"/>
      <c r="P122" s="10"/>
      <c r="Q122" s="10"/>
      <c r="R122" s="10"/>
      <c r="S122" s="10">
        <v>0</v>
      </c>
    </row>
    <row r="123" spans="2:19" x14ac:dyDescent="0.35">
      <c r="B123" s="3" t="s">
        <v>122</v>
      </c>
      <c r="D123" s="9">
        <v>31</v>
      </c>
      <c r="E123" s="9">
        <v>100</v>
      </c>
      <c r="F123" s="9">
        <v>6.3</v>
      </c>
      <c r="G123" s="9">
        <v>2.1</v>
      </c>
      <c r="H123" s="10"/>
      <c r="I123" s="10">
        <v>4.2</v>
      </c>
      <c r="J123" s="10">
        <f t="shared" ref="J123:J136" si="7">F123-G123</f>
        <v>4.1999999999999993</v>
      </c>
      <c r="K123" s="10">
        <v>1</v>
      </c>
      <c r="L123" s="10">
        <v>0.3</v>
      </c>
      <c r="M123" s="10">
        <v>0</v>
      </c>
      <c r="N123" s="10"/>
      <c r="O123" s="10"/>
      <c r="P123" s="10"/>
      <c r="Q123" s="10"/>
      <c r="R123" s="10"/>
      <c r="S123" s="10">
        <v>0</v>
      </c>
    </row>
    <row r="124" spans="2:19" x14ac:dyDescent="0.35">
      <c r="B124" s="3" t="s">
        <v>123</v>
      </c>
      <c r="D124" s="9">
        <v>22</v>
      </c>
      <c r="E124" s="9">
        <v>100</v>
      </c>
      <c r="F124" s="9">
        <v>3.3</v>
      </c>
      <c r="G124" s="9">
        <v>1</v>
      </c>
      <c r="H124" s="10"/>
      <c r="I124" s="10">
        <v>2</v>
      </c>
      <c r="J124" s="10">
        <f t="shared" si="7"/>
        <v>2.2999999999999998</v>
      </c>
      <c r="K124" s="10">
        <v>3.1</v>
      </c>
      <c r="L124" s="10">
        <v>0.3</v>
      </c>
      <c r="M124" s="10">
        <v>0.1</v>
      </c>
      <c r="N124" s="10"/>
      <c r="O124" s="10"/>
      <c r="P124" s="10"/>
      <c r="Q124" s="10"/>
      <c r="R124" s="10"/>
      <c r="S124" s="10">
        <v>0</v>
      </c>
    </row>
    <row r="125" spans="2:19" x14ac:dyDescent="0.35">
      <c r="B125" s="3" t="s">
        <v>124</v>
      </c>
      <c r="D125" s="9">
        <v>34</v>
      </c>
      <c r="E125" s="9">
        <v>100</v>
      </c>
      <c r="F125" s="9">
        <v>7</v>
      </c>
      <c r="G125" s="9">
        <v>2.5</v>
      </c>
      <c r="H125" s="10"/>
      <c r="I125" s="10">
        <v>2.4</v>
      </c>
      <c r="J125" s="10">
        <f t="shared" si="7"/>
        <v>4.5</v>
      </c>
      <c r="K125" s="10">
        <v>2.2000000000000002</v>
      </c>
      <c r="L125" s="10">
        <v>0.5</v>
      </c>
      <c r="M125" s="10"/>
      <c r="N125" s="10"/>
      <c r="O125" s="10"/>
      <c r="P125" s="10"/>
      <c r="Q125" s="10"/>
      <c r="R125" s="10"/>
      <c r="S125" s="10">
        <v>0</v>
      </c>
    </row>
    <row r="126" spans="2:19" x14ac:dyDescent="0.35">
      <c r="B126" s="3" t="s">
        <v>125</v>
      </c>
      <c r="D126" s="9">
        <v>43</v>
      </c>
      <c r="E126" s="9">
        <v>100</v>
      </c>
      <c r="F126" s="9">
        <v>6.5</v>
      </c>
      <c r="G126" s="9">
        <v>2.2999999999999998</v>
      </c>
      <c r="H126" s="10">
        <v>0</v>
      </c>
      <c r="I126" s="10">
        <v>1.1000000000000001</v>
      </c>
      <c r="J126" s="10">
        <f t="shared" si="7"/>
        <v>4.2</v>
      </c>
      <c r="K126" s="10">
        <v>3.3</v>
      </c>
      <c r="L126" s="10">
        <v>0.4</v>
      </c>
      <c r="M126" s="10">
        <v>0</v>
      </c>
      <c r="N126" s="10">
        <v>0</v>
      </c>
      <c r="O126" s="10">
        <v>0</v>
      </c>
      <c r="P126" s="10"/>
      <c r="Q126" s="10"/>
      <c r="R126" s="10">
        <v>40</v>
      </c>
      <c r="S126" s="10">
        <v>0</v>
      </c>
    </row>
    <row r="127" spans="2:19" x14ac:dyDescent="0.35">
      <c r="B127" s="3" t="s">
        <v>126</v>
      </c>
      <c r="D127" s="9">
        <v>35</v>
      </c>
      <c r="E127" s="9">
        <v>100</v>
      </c>
      <c r="F127" s="9">
        <v>8.1999999999999993</v>
      </c>
      <c r="G127" s="9">
        <v>2.9</v>
      </c>
      <c r="H127" s="10">
        <v>0</v>
      </c>
      <c r="I127" s="10">
        <v>4.8</v>
      </c>
      <c r="J127" s="10">
        <f t="shared" si="7"/>
        <v>5.2999999999999989</v>
      </c>
      <c r="K127" s="10">
        <v>0.6</v>
      </c>
      <c r="L127" s="10">
        <v>0.1</v>
      </c>
      <c r="M127" s="10">
        <v>0</v>
      </c>
      <c r="N127" s="10">
        <v>0</v>
      </c>
      <c r="O127" s="10">
        <v>0.1</v>
      </c>
      <c r="P127" s="10"/>
      <c r="Q127" s="10">
        <v>8</v>
      </c>
      <c r="R127" s="10">
        <v>57</v>
      </c>
      <c r="S127" s="10">
        <v>0</v>
      </c>
    </row>
    <row r="128" spans="2:19" x14ac:dyDescent="0.35">
      <c r="B128" s="3" t="s">
        <v>127</v>
      </c>
      <c r="D128" s="9">
        <v>27</v>
      </c>
      <c r="E128" s="9">
        <v>63</v>
      </c>
      <c r="F128" s="9">
        <v>4.8</v>
      </c>
      <c r="G128" s="9">
        <v>1.6</v>
      </c>
      <c r="H128" s="10"/>
      <c r="I128" s="10">
        <v>2.5</v>
      </c>
      <c r="J128" s="10">
        <f t="shared" si="7"/>
        <v>3.1999999999999997</v>
      </c>
      <c r="K128" s="10">
        <v>1.8</v>
      </c>
      <c r="L128" s="10">
        <v>0.1</v>
      </c>
      <c r="M128" s="10"/>
      <c r="N128" s="10"/>
      <c r="O128" s="10"/>
      <c r="P128" s="10"/>
      <c r="Q128" s="10"/>
      <c r="R128" s="10"/>
      <c r="S128" s="10"/>
    </row>
    <row r="129" spans="2:19" x14ac:dyDescent="0.35">
      <c r="B129" s="3" t="s">
        <v>128</v>
      </c>
      <c r="D129" s="9">
        <v>40</v>
      </c>
      <c r="E129" s="9">
        <v>100</v>
      </c>
      <c r="F129" s="9">
        <v>7</v>
      </c>
      <c r="G129" s="9">
        <v>2</v>
      </c>
      <c r="H129" s="10"/>
      <c r="I129" s="10">
        <v>3</v>
      </c>
      <c r="J129" s="10">
        <f t="shared" si="7"/>
        <v>5</v>
      </c>
      <c r="K129" s="10">
        <v>2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/>
      <c r="R129" s="10"/>
      <c r="S129" s="10">
        <v>0</v>
      </c>
    </row>
    <row r="130" spans="2:19" x14ac:dyDescent="0.35">
      <c r="B130" s="3" t="s">
        <v>129</v>
      </c>
      <c r="D130" s="9">
        <v>123</v>
      </c>
      <c r="E130" s="9">
        <v>143</v>
      </c>
      <c r="F130" s="9">
        <v>27</v>
      </c>
      <c r="G130" s="9">
        <v>2.9</v>
      </c>
      <c r="H130" s="10"/>
      <c r="I130" s="10">
        <v>9</v>
      </c>
      <c r="J130" s="10">
        <f t="shared" si="7"/>
        <v>24.1</v>
      </c>
      <c r="K130" s="10">
        <v>4.7</v>
      </c>
      <c r="L130" s="10">
        <v>1.9</v>
      </c>
      <c r="M130" s="10">
        <v>0.5</v>
      </c>
      <c r="N130" s="10"/>
      <c r="O130" s="10"/>
      <c r="P130" s="10">
        <v>0</v>
      </c>
      <c r="Q130" s="10"/>
      <c r="R130" s="10"/>
      <c r="S130" s="10">
        <v>0</v>
      </c>
    </row>
    <row r="131" spans="2:19" x14ac:dyDescent="0.35">
      <c r="B131" s="3" t="s">
        <v>130</v>
      </c>
      <c r="D131" s="9">
        <v>80</v>
      </c>
      <c r="E131" s="9">
        <v>100</v>
      </c>
      <c r="F131" s="9">
        <v>14</v>
      </c>
      <c r="G131" s="9">
        <v>5</v>
      </c>
      <c r="H131" s="10"/>
      <c r="I131" s="10">
        <v>4</v>
      </c>
      <c r="J131" s="10">
        <f t="shared" si="7"/>
        <v>9</v>
      </c>
      <c r="K131" s="10">
        <v>5</v>
      </c>
      <c r="L131" s="10">
        <v>0</v>
      </c>
      <c r="M131" s="10">
        <v>0</v>
      </c>
      <c r="N131" s="10"/>
      <c r="O131" s="10"/>
      <c r="P131" s="10">
        <v>0</v>
      </c>
      <c r="Q131" s="10"/>
      <c r="R131" s="10"/>
      <c r="S131" s="10">
        <v>0</v>
      </c>
    </row>
    <row r="132" spans="2:19" x14ac:dyDescent="0.35">
      <c r="B132" s="3" t="s">
        <v>131</v>
      </c>
      <c r="D132" s="9">
        <v>22</v>
      </c>
      <c r="E132" s="9">
        <v>100</v>
      </c>
      <c r="F132" s="9">
        <v>4.3</v>
      </c>
      <c r="G132" s="9">
        <v>0.6</v>
      </c>
      <c r="H132" s="10"/>
      <c r="I132" s="10">
        <v>1.72</v>
      </c>
      <c r="J132" s="10">
        <f t="shared" si="7"/>
        <v>3.6999999999999997</v>
      </c>
      <c r="K132" s="10">
        <v>2.5</v>
      </c>
      <c r="L132" s="10">
        <v>0.1</v>
      </c>
      <c r="M132" s="10"/>
      <c r="N132" s="10"/>
      <c r="O132" s="10"/>
      <c r="P132" s="10"/>
      <c r="Q132" s="10"/>
      <c r="R132" s="10"/>
      <c r="S132" s="10">
        <v>0</v>
      </c>
    </row>
    <row r="133" spans="2:19" x14ac:dyDescent="0.35">
      <c r="B133" s="3" t="s">
        <v>132</v>
      </c>
      <c r="D133" s="9">
        <v>28</v>
      </c>
      <c r="E133" s="9">
        <v>100</v>
      </c>
      <c r="F133" s="9">
        <v>5</v>
      </c>
      <c r="G133" s="9">
        <v>2</v>
      </c>
      <c r="H133" s="10"/>
      <c r="I133" s="10"/>
      <c r="J133" s="10">
        <f t="shared" si="7"/>
        <v>3</v>
      </c>
      <c r="K133" s="10">
        <v>3</v>
      </c>
      <c r="L133" s="10">
        <v>1</v>
      </c>
      <c r="M133" s="10"/>
      <c r="N133" s="10"/>
      <c r="O133" s="10"/>
      <c r="P133" s="10"/>
      <c r="Q133" s="10"/>
      <c r="R133" s="10"/>
      <c r="S133" s="10"/>
    </row>
    <row r="134" spans="2:19" x14ac:dyDescent="0.35">
      <c r="B134" s="3" t="s">
        <v>133</v>
      </c>
      <c r="D134" s="9">
        <v>23</v>
      </c>
      <c r="E134" s="9">
        <v>100</v>
      </c>
      <c r="F134" s="9">
        <v>3.6</v>
      </c>
      <c r="G134" s="9">
        <v>2.2000000000000002</v>
      </c>
      <c r="H134" s="10"/>
      <c r="I134" s="10">
        <v>0.4</v>
      </c>
      <c r="J134" s="10">
        <f t="shared" si="7"/>
        <v>1.4</v>
      </c>
      <c r="K134" s="10">
        <v>2.9</v>
      </c>
      <c r="L134" s="10">
        <v>0.4</v>
      </c>
      <c r="M134" s="10"/>
      <c r="N134" s="10"/>
      <c r="O134" s="10"/>
      <c r="P134" s="10"/>
      <c r="Q134" s="10"/>
      <c r="R134" s="10"/>
      <c r="S134" s="10"/>
    </row>
    <row r="135" spans="2:19" x14ac:dyDescent="0.35">
      <c r="B135" s="3" t="s">
        <v>115</v>
      </c>
      <c r="D135" s="9">
        <v>34</v>
      </c>
      <c r="E135" s="9">
        <v>100</v>
      </c>
      <c r="F135" s="9">
        <v>6.6</v>
      </c>
      <c r="G135" s="9">
        <v>2.6</v>
      </c>
      <c r="H135" s="10">
        <v>0</v>
      </c>
      <c r="I135" s="10">
        <v>1.7</v>
      </c>
      <c r="J135" s="10">
        <f t="shared" si="7"/>
        <v>3.9999999999999996</v>
      </c>
      <c r="K135" s="10">
        <v>2.8</v>
      </c>
      <c r="L135" s="10">
        <v>0.4</v>
      </c>
      <c r="M135" s="10">
        <v>0</v>
      </c>
      <c r="N135" s="10">
        <v>0</v>
      </c>
      <c r="O135" s="10">
        <v>0</v>
      </c>
      <c r="P135" s="10"/>
      <c r="Q135" s="10">
        <v>21</v>
      </c>
      <c r="R135" s="10">
        <v>17</v>
      </c>
      <c r="S135" s="10">
        <v>0</v>
      </c>
    </row>
    <row r="136" spans="2:19" x14ac:dyDescent="0.35">
      <c r="B136" s="3" t="s">
        <v>114</v>
      </c>
      <c r="D136" s="9">
        <v>25</v>
      </c>
      <c r="E136" s="9">
        <v>100</v>
      </c>
      <c r="F136" s="9">
        <v>5.3</v>
      </c>
      <c r="G136" s="9">
        <v>2.5</v>
      </c>
      <c r="H136" s="10"/>
      <c r="I136" s="10">
        <v>2.4</v>
      </c>
      <c r="J136" s="10">
        <f t="shared" si="7"/>
        <v>2.8</v>
      </c>
      <c r="K136" s="10">
        <v>2</v>
      </c>
      <c r="L136" s="10">
        <v>0.1</v>
      </c>
      <c r="M136" s="10">
        <v>0</v>
      </c>
      <c r="N136" s="10">
        <v>0</v>
      </c>
      <c r="O136" s="10">
        <v>0</v>
      </c>
      <c r="P136" s="10"/>
      <c r="Q136" s="10">
        <v>37</v>
      </c>
      <c r="R136" s="10">
        <v>11</v>
      </c>
      <c r="S136" s="10">
        <v>0</v>
      </c>
    </row>
    <row r="138" spans="2:19" s="7" customFormat="1" ht="17.5" thickBot="1" x14ac:dyDescent="0.45">
      <c r="B138" s="7" t="s">
        <v>134</v>
      </c>
      <c r="C138" s="8"/>
      <c r="D138" s="8"/>
      <c r="E138" s="8"/>
      <c r="F138" s="8"/>
      <c r="G138" s="8"/>
    </row>
    <row r="139" spans="2:19" ht="15" thickTop="1" x14ac:dyDescent="0.35">
      <c r="B139" s="3" t="s">
        <v>135</v>
      </c>
      <c r="D139" s="9">
        <v>34</v>
      </c>
      <c r="E139" s="9">
        <v>100</v>
      </c>
      <c r="F139" s="9">
        <v>8</v>
      </c>
      <c r="G139" s="9">
        <v>0.9</v>
      </c>
      <c r="H139" s="10"/>
      <c r="I139" s="10">
        <v>8</v>
      </c>
      <c r="J139" s="10">
        <f t="shared" ref="J139:J145" si="8">F139-G139</f>
        <v>7.1</v>
      </c>
      <c r="K139" s="10">
        <v>0.8</v>
      </c>
      <c r="L139" s="10">
        <v>0.2</v>
      </c>
      <c r="M139" s="10">
        <v>0.1</v>
      </c>
      <c r="N139" s="10"/>
      <c r="O139" s="10"/>
      <c r="P139" s="10"/>
      <c r="Q139" s="10"/>
      <c r="R139" s="10"/>
      <c r="S139" s="10">
        <v>0</v>
      </c>
    </row>
    <row r="140" spans="2:19" x14ac:dyDescent="0.35">
      <c r="B140" s="3" t="s">
        <v>136</v>
      </c>
      <c r="D140" s="9">
        <v>39</v>
      </c>
      <c r="E140" s="9">
        <v>100</v>
      </c>
      <c r="F140" s="9">
        <v>9.5399999999999991</v>
      </c>
      <c r="G140" s="9">
        <v>1.5</v>
      </c>
      <c r="H140" s="10"/>
      <c r="I140" s="10">
        <v>8.39</v>
      </c>
      <c r="J140" s="10">
        <f t="shared" si="8"/>
        <v>8.0399999999999991</v>
      </c>
      <c r="K140" s="10">
        <v>0.91</v>
      </c>
      <c r="L140" s="10">
        <v>0.25</v>
      </c>
      <c r="M140" s="10">
        <v>1.9E-2</v>
      </c>
      <c r="N140" s="10">
        <v>8.5999999999999993E-2</v>
      </c>
      <c r="O140" s="10">
        <v>8.5999999999999993E-2</v>
      </c>
      <c r="P140" s="10">
        <v>0</v>
      </c>
      <c r="Q140" s="10"/>
      <c r="R140" s="10"/>
      <c r="S140" s="10">
        <v>0</v>
      </c>
    </row>
    <row r="141" spans="2:19" x14ac:dyDescent="0.35">
      <c r="B141" s="3" t="s">
        <v>137</v>
      </c>
      <c r="D141" s="9">
        <v>52</v>
      </c>
      <c r="E141" s="9">
        <v>100</v>
      </c>
      <c r="F141" s="9">
        <v>14</v>
      </c>
      <c r="G141" s="9">
        <v>2.4</v>
      </c>
      <c r="H141" s="10"/>
      <c r="I141" s="10">
        <v>10</v>
      </c>
      <c r="J141" s="10">
        <f t="shared" si="8"/>
        <v>11.6</v>
      </c>
      <c r="K141" s="10">
        <v>0.3</v>
      </c>
      <c r="L141" s="10">
        <v>0.2</v>
      </c>
      <c r="M141" s="10">
        <v>0</v>
      </c>
      <c r="N141" s="10"/>
      <c r="O141" s="10"/>
      <c r="P141" s="10"/>
      <c r="Q141" s="10"/>
      <c r="R141" s="10"/>
      <c r="S141" s="10">
        <v>0</v>
      </c>
    </row>
    <row r="142" spans="2:19" x14ac:dyDescent="0.35">
      <c r="B142" s="3" t="s">
        <v>138</v>
      </c>
      <c r="D142" s="9">
        <v>57</v>
      </c>
      <c r="E142" s="9">
        <v>100</v>
      </c>
      <c r="F142" s="9">
        <v>15</v>
      </c>
      <c r="G142" s="9">
        <v>3.1</v>
      </c>
      <c r="H142" s="10"/>
      <c r="I142" s="10">
        <v>10</v>
      </c>
      <c r="J142" s="10">
        <f t="shared" si="8"/>
        <v>11.9</v>
      </c>
      <c r="K142" s="10">
        <v>0.4</v>
      </c>
      <c r="L142" s="10">
        <v>0.1</v>
      </c>
      <c r="M142" s="10">
        <v>0</v>
      </c>
      <c r="N142" s="10"/>
      <c r="O142" s="10"/>
      <c r="P142" s="10"/>
      <c r="Q142" s="10"/>
      <c r="R142" s="10"/>
      <c r="S142" s="10">
        <v>0</v>
      </c>
    </row>
    <row r="143" spans="2:19" x14ac:dyDescent="0.35">
      <c r="B143" s="3" t="s">
        <v>139</v>
      </c>
      <c r="D143" s="9">
        <v>61</v>
      </c>
      <c r="E143" s="9">
        <v>100</v>
      </c>
      <c r="F143" s="9">
        <v>15</v>
      </c>
      <c r="G143" s="9">
        <v>3</v>
      </c>
      <c r="H143" s="10"/>
      <c r="I143" s="10">
        <v>11</v>
      </c>
      <c r="J143" s="10">
        <f t="shared" si="8"/>
        <v>12</v>
      </c>
      <c r="K143" s="10">
        <v>1.1000000000000001</v>
      </c>
      <c r="L143" s="10">
        <v>0.5</v>
      </c>
      <c r="M143" s="10">
        <v>0</v>
      </c>
      <c r="N143" s="10">
        <v>0</v>
      </c>
      <c r="O143" s="10">
        <v>0.3</v>
      </c>
      <c r="P143" s="10"/>
      <c r="Q143" s="10"/>
      <c r="R143" s="10"/>
      <c r="S143" s="10">
        <v>0</v>
      </c>
    </row>
    <row r="144" spans="2:19" x14ac:dyDescent="0.35">
      <c r="B144" s="3" t="s">
        <v>140</v>
      </c>
      <c r="D144" s="9">
        <v>47</v>
      </c>
      <c r="E144" s="9">
        <v>100</v>
      </c>
      <c r="F144" s="9">
        <v>12</v>
      </c>
      <c r="G144" s="9">
        <v>2.4</v>
      </c>
      <c r="H144" s="10"/>
      <c r="I144" s="10">
        <v>9</v>
      </c>
      <c r="J144" s="10">
        <f t="shared" si="8"/>
        <v>9.6</v>
      </c>
      <c r="K144" s="10">
        <v>0.9</v>
      </c>
      <c r="L144" s="10">
        <v>0.1</v>
      </c>
      <c r="M144" s="10">
        <v>0</v>
      </c>
      <c r="N144" s="10">
        <v>0</v>
      </c>
      <c r="O144" s="10">
        <v>0</v>
      </c>
      <c r="P144" s="10"/>
      <c r="Q144" s="10"/>
      <c r="R144" s="10"/>
      <c r="S144" s="10">
        <v>0</v>
      </c>
    </row>
    <row r="145" spans="2:19" x14ac:dyDescent="0.35">
      <c r="B145" s="3" t="s">
        <v>141</v>
      </c>
      <c r="D145" s="9">
        <v>33</v>
      </c>
      <c r="E145" s="9">
        <v>100</v>
      </c>
      <c r="F145" s="9">
        <v>8</v>
      </c>
      <c r="G145" s="9">
        <v>2</v>
      </c>
      <c r="H145" s="10"/>
      <c r="I145" s="10">
        <v>4.9000000000000004</v>
      </c>
      <c r="J145" s="10">
        <f t="shared" si="8"/>
        <v>6</v>
      </c>
      <c r="K145" s="10">
        <v>0.7</v>
      </c>
      <c r="L145" s="10">
        <v>0.3</v>
      </c>
      <c r="M145" s="10">
        <v>0</v>
      </c>
      <c r="N145" s="10">
        <v>0.2</v>
      </c>
      <c r="O145" s="10">
        <v>0</v>
      </c>
      <c r="P145" s="10"/>
      <c r="Q145" s="10"/>
      <c r="R145" s="10"/>
      <c r="S145" s="10">
        <v>0</v>
      </c>
    </row>
    <row r="146" spans="2:19" x14ac:dyDescent="0.35">
      <c r="B146" s="3" t="s">
        <v>142</v>
      </c>
      <c r="D146" s="9">
        <v>63</v>
      </c>
      <c r="E146" s="9">
        <v>100</v>
      </c>
      <c r="F146" s="9">
        <v>16</v>
      </c>
      <c r="G146" s="9">
        <v>2.1</v>
      </c>
      <c r="H146" s="10"/>
      <c r="I146" s="10">
        <v>0</v>
      </c>
      <c r="J146" s="10">
        <v>12.8</v>
      </c>
      <c r="K146" s="10">
        <v>1.1000000000000001</v>
      </c>
      <c r="L146" s="10">
        <v>0.2</v>
      </c>
      <c r="M146" s="10">
        <v>0</v>
      </c>
      <c r="N146" s="10">
        <v>0</v>
      </c>
      <c r="O146" s="10">
        <v>0.1</v>
      </c>
      <c r="P146" s="10">
        <v>0</v>
      </c>
      <c r="Q146" s="10">
        <v>26</v>
      </c>
      <c r="R146" s="10">
        <v>27</v>
      </c>
      <c r="S146" s="10">
        <v>0</v>
      </c>
    </row>
    <row r="147" spans="2:19" x14ac:dyDescent="0.35">
      <c r="B147" s="3" t="s">
        <v>143</v>
      </c>
      <c r="D147" s="9">
        <v>89</v>
      </c>
      <c r="E147" s="9">
        <v>100</v>
      </c>
      <c r="F147" s="9">
        <v>23</v>
      </c>
      <c r="G147" s="9">
        <v>2.6</v>
      </c>
      <c r="H147" s="10"/>
      <c r="I147" s="10">
        <v>12</v>
      </c>
      <c r="J147" s="10">
        <f t="shared" ref="J147:J152" si="9">F147-G147</f>
        <v>20.399999999999999</v>
      </c>
      <c r="K147" s="10">
        <v>1.1000000000000001</v>
      </c>
      <c r="L147" s="10">
        <v>0.3</v>
      </c>
      <c r="M147" s="10">
        <v>0.1</v>
      </c>
      <c r="N147" s="10"/>
      <c r="O147" s="10"/>
      <c r="P147" s="10"/>
      <c r="Q147" s="10"/>
      <c r="R147" s="10"/>
      <c r="S147" s="10">
        <v>0</v>
      </c>
    </row>
    <row r="148" spans="2:19" x14ac:dyDescent="0.35">
      <c r="B148" s="3" t="s">
        <v>144</v>
      </c>
      <c r="D148" s="9">
        <v>70</v>
      </c>
      <c r="E148" s="9">
        <v>150</v>
      </c>
      <c r="F148" s="9">
        <v>17</v>
      </c>
      <c r="G148" s="9">
        <v>12</v>
      </c>
      <c r="H148" s="10"/>
      <c r="I148" s="10">
        <v>10</v>
      </c>
      <c r="J148" s="10">
        <f t="shared" si="9"/>
        <v>5</v>
      </c>
      <c r="K148" s="10">
        <v>1</v>
      </c>
      <c r="L148" s="10">
        <v>0</v>
      </c>
      <c r="M148" s="10">
        <v>0</v>
      </c>
      <c r="N148" s="10">
        <v>0</v>
      </c>
      <c r="O148" s="10">
        <v>0</v>
      </c>
      <c r="P148" s="10"/>
      <c r="Q148" s="10"/>
      <c r="R148" s="10"/>
      <c r="S148" s="10">
        <v>0</v>
      </c>
    </row>
    <row r="149" spans="2:19" x14ac:dyDescent="0.35">
      <c r="B149" s="3" t="s">
        <v>145</v>
      </c>
      <c r="D149" s="9">
        <v>30</v>
      </c>
      <c r="E149" s="9">
        <v>100</v>
      </c>
      <c r="F149" s="9">
        <v>8</v>
      </c>
      <c r="G149" s="9">
        <v>0.4</v>
      </c>
      <c r="H149" s="10"/>
      <c r="I149" s="10">
        <v>6</v>
      </c>
      <c r="J149" s="10">
        <f t="shared" si="9"/>
        <v>7.6</v>
      </c>
      <c r="K149" s="10">
        <v>0.6</v>
      </c>
      <c r="L149" s="10">
        <v>0.2</v>
      </c>
      <c r="M149" s="10">
        <v>0</v>
      </c>
      <c r="N149" s="10"/>
      <c r="O149" s="10"/>
      <c r="P149" s="10"/>
      <c r="Q149" s="10"/>
      <c r="R149" s="10"/>
      <c r="S149" s="10">
        <v>0</v>
      </c>
    </row>
    <row r="150" spans="2:19" x14ac:dyDescent="0.35">
      <c r="B150" s="3" t="s">
        <v>146</v>
      </c>
      <c r="D150" s="9">
        <v>32</v>
      </c>
      <c r="E150" s="9">
        <v>100</v>
      </c>
      <c r="F150" s="9">
        <v>7.7</v>
      </c>
      <c r="G150" s="9">
        <v>2</v>
      </c>
      <c r="H150" s="10"/>
      <c r="I150" s="10">
        <v>4.9000000000000004</v>
      </c>
      <c r="J150" s="10">
        <f t="shared" si="9"/>
        <v>5.7</v>
      </c>
      <c r="K150" s="10">
        <v>0.7</v>
      </c>
      <c r="L150" s="10">
        <v>0.3</v>
      </c>
      <c r="M150" s="10">
        <v>0</v>
      </c>
      <c r="N150" s="10">
        <v>0</v>
      </c>
      <c r="O150" s="10">
        <v>0</v>
      </c>
      <c r="P150" s="10">
        <v>0.2</v>
      </c>
      <c r="Q150" s="10"/>
      <c r="R150" s="10"/>
      <c r="S150" s="10">
        <v>0</v>
      </c>
    </row>
    <row r="151" spans="2:19" x14ac:dyDescent="0.35">
      <c r="B151" s="3" t="s">
        <v>147</v>
      </c>
      <c r="D151" s="9">
        <v>43</v>
      </c>
      <c r="E151" s="9">
        <v>100</v>
      </c>
      <c r="F151" s="9">
        <v>10</v>
      </c>
      <c r="G151" s="9">
        <v>5</v>
      </c>
      <c r="H151" s="10"/>
      <c r="I151" s="10">
        <v>4.9000000000000004</v>
      </c>
      <c r="J151" s="10">
        <f t="shared" si="9"/>
        <v>5</v>
      </c>
      <c r="K151" s="10">
        <v>1.4</v>
      </c>
      <c r="L151" s="10">
        <v>0.5</v>
      </c>
      <c r="M151" s="10">
        <v>0</v>
      </c>
      <c r="N151" s="10"/>
      <c r="O151" s="10"/>
      <c r="P151" s="10"/>
      <c r="Q151" s="10"/>
      <c r="R151" s="10"/>
      <c r="S151" s="10">
        <v>0</v>
      </c>
    </row>
    <row r="152" spans="2:19" x14ac:dyDescent="0.35">
      <c r="B152" s="3" t="s">
        <v>148</v>
      </c>
      <c r="D152" s="9">
        <v>53</v>
      </c>
      <c r="E152" s="9">
        <v>100</v>
      </c>
      <c r="F152" s="9">
        <v>12</v>
      </c>
      <c r="G152" s="9">
        <v>7</v>
      </c>
      <c r="H152" s="10"/>
      <c r="I152" s="10">
        <v>4.4000000000000004</v>
      </c>
      <c r="J152" s="10">
        <f t="shared" si="9"/>
        <v>5</v>
      </c>
      <c r="K152" s="10">
        <v>1.2</v>
      </c>
      <c r="L152" s="10">
        <v>0.7</v>
      </c>
      <c r="M152" s="10">
        <v>0</v>
      </c>
      <c r="N152" s="10"/>
      <c r="O152" s="10"/>
      <c r="P152" s="10"/>
      <c r="Q152" s="10"/>
      <c r="R152" s="10"/>
      <c r="S152" s="10">
        <v>0</v>
      </c>
    </row>
    <row r="153" spans="2:19" x14ac:dyDescent="0.35">
      <c r="D153" s="9"/>
      <c r="E153" s="9"/>
      <c r="F153" s="9"/>
      <c r="G153" s="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2:19" s="7" customFormat="1" ht="17.5" thickBot="1" x14ac:dyDescent="0.45">
      <c r="B154" s="7" t="s">
        <v>149</v>
      </c>
      <c r="C154" s="8"/>
      <c r="D154" s="8"/>
      <c r="E154" s="8"/>
      <c r="F154" s="8"/>
      <c r="G154" s="8"/>
    </row>
    <row r="155" spans="2:19" ht="15" thickTop="1" x14ac:dyDescent="0.35">
      <c r="B155" s="3" t="s">
        <v>150</v>
      </c>
      <c r="D155" s="9">
        <v>594</v>
      </c>
      <c r="E155" s="9">
        <v>100</v>
      </c>
      <c r="F155" s="9">
        <v>25.4</v>
      </c>
      <c r="G155" s="9">
        <v>9</v>
      </c>
      <c r="H155" s="10"/>
      <c r="I155" s="10">
        <v>4.5999999999999996</v>
      </c>
      <c r="J155" s="10">
        <f t="shared" ref="J155:J160" si="10">F155-G155</f>
        <v>16.399999999999999</v>
      </c>
      <c r="K155" s="10">
        <v>17.3</v>
      </c>
      <c r="L155" s="10">
        <v>51.4</v>
      </c>
      <c r="M155" s="10">
        <v>6.9</v>
      </c>
      <c r="N155" s="10">
        <v>31.4</v>
      </c>
      <c r="O155" s="10">
        <v>10.8</v>
      </c>
      <c r="P155" s="10"/>
      <c r="Q155" s="10">
        <v>190</v>
      </c>
      <c r="R155" s="10">
        <v>10535</v>
      </c>
      <c r="S155" s="10">
        <v>0</v>
      </c>
    </row>
    <row r="156" spans="2:19" x14ac:dyDescent="0.35">
      <c r="B156" s="3" t="s">
        <v>151</v>
      </c>
      <c r="D156" s="9">
        <v>646</v>
      </c>
      <c r="E156" s="9">
        <v>100</v>
      </c>
      <c r="F156" s="9">
        <v>17.600000000000001</v>
      </c>
      <c r="G156" s="9">
        <v>9.4</v>
      </c>
      <c r="H156" s="10">
        <v>1.1000000000000001</v>
      </c>
      <c r="I156" s="10">
        <v>4.9000000000000004</v>
      </c>
      <c r="J156" s="10">
        <f t="shared" si="10"/>
        <v>8.2000000000000011</v>
      </c>
      <c r="K156" s="10">
        <v>15</v>
      </c>
      <c r="L156" s="10">
        <v>62.4</v>
      </c>
      <c r="M156" s="10">
        <v>4.5</v>
      </c>
      <c r="N156" s="10">
        <v>46.6</v>
      </c>
      <c r="O156" s="10">
        <v>8.5</v>
      </c>
      <c r="P156" s="10"/>
      <c r="Q156" s="10">
        <v>60</v>
      </c>
      <c r="R156" s="10">
        <v>8403</v>
      </c>
      <c r="S156" s="10">
        <v>0</v>
      </c>
    </row>
    <row r="157" spans="2:19" x14ac:dyDescent="0.35">
      <c r="B157" s="3" t="s">
        <v>152</v>
      </c>
      <c r="D157" s="9">
        <v>568</v>
      </c>
      <c r="E157" s="9">
        <v>100</v>
      </c>
      <c r="F157" s="9">
        <v>26.8</v>
      </c>
      <c r="G157" s="9">
        <v>10.3</v>
      </c>
      <c r="H157" s="10">
        <v>1.4</v>
      </c>
      <c r="I157" s="10">
        <v>7.8</v>
      </c>
      <c r="J157" s="10">
        <f t="shared" si="10"/>
        <v>16.5</v>
      </c>
      <c r="K157" s="10">
        <v>21.3</v>
      </c>
      <c r="L157" s="10">
        <v>46</v>
      </c>
      <c r="M157" s="10">
        <v>5.6</v>
      </c>
      <c r="N157" s="10">
        <v>24.2</v>
      </c>
      <c r="O157" s="10">
        <v>13.9</v>
      </c>
      <c r="P157" s="10"/>
      <c r="Q157" s="10">
        <v>262</v>
      </c>
      <c r="R157" s="10">
        <v>13636</v>
      </c>
      <c r="S157" s="10">
        <v>0</v>
      </c>
    </row>
    <row r="158" spans="2:19" x14ac:dyDescent="0.35">
      <c r="B158" s="3" t="s">
        <v>153</v>
      </c>
      <c r="D158" s="9">
        <v>574</v>
      </c>
      <c r="E158" s="9">
        <v>100</v>
      </c>
      <c r="F158" s="9">
        <v>32.700000000000003</v>
      </c>
      <c r="G158" s="9">
        <v>3</v>
      </c>
      <c r="H158" s="10"/>
      <c r="I158" s="10">
        <v>5</v>
      </c>
      <c r="J158" s="10">
        <f t="shared" si="10"/>
        <v>29.700000000000003</v>
      </c>
      <c r="K158" s="10">
        <v>15.3</v>
      </c>
      <c r="L158" s="10">
        <v>46.3</v>
      </c>
      <c r="M158" s="10">
        <v>9.1999999999999993</v>
      </c>
      <c r="N158" s="10">
        <v>27.3</v>
      </c>
      <c r="O158" s="10">
        <v>7.8</v>
      </c>
      <c r="P158" s="10"/>
      <c r="Q158" s="10">
        <v>161</v>
      </c>
      <c r="R158" s="10">
        <v>7661</v>
      </c>
      <c r="S158" s="10">
        <v>0</v>
      </c>
    </row>
    <row r="159" spans="2:19" x14ac:dyDescent="0.35">
      <c r="B159" s="3" t="s">
        <v>154</v>
      </c>
      <c r="D159" s="9">
        <v>567</v>
      </c>
      <c r="E159" s="9">
        <v>100</v>
      </c>
      <c r="F159" s="9">
        <v>16</v>
      </c>
      <c r="G159" s="9">
        <v>9</v>
      </c>
      <c r="H159" s="10"/>
      <c r="I159" s="10">
        <v>4</v>
      </c>
      <c r="J159" s="10">
        <f t="shared" si="10"/>
        <v>7</v>
      </c>
      <c r="K159" s="10">
        <v>26</v>
      </c>
      <c r="L159" s="10">
        <v>49</v>
      </c>
      <c r="M159" s="10">
        <v>7</v>
      </c>
      <c r="N159" s="10"/>
      <c r="O159" s="10"/>
      <c r="P159" s="10"/>
      <c r="Q159" s="10"/>
      <c r="R159" s="10"/>
      <c r="S159" s="10"/>
    </row>
    <row r="160" spans="2:19" x14ac:dyDescent="0.35">
      <c r="B160" s="3" t="s">
        <v>155</v>
      </c>
      <c r="D160" s="9">
        <v>607</v>
      </c>
      <c r="E160" s="9">
        <v>100</v>
      </c>
      <c r="F160" s="9">
        <v>17.68</v>
      </c>
      <c r="G160" s="9">
        <v>10.5</v>
      </c>
      <c r="H160" s="10"/>
      <c r="I160" s="10">
        <v>4.55</v>
      </c>
      <c r="J160" s="10">
        <f t="shared" si="10"/>
        <v>7.18</v>
      </c>
      <c r="K160" s="10">
        <v>21.23</v>
      </c>
      <c r="L160" s="10">
        <v>55.17</v>
      </c>
      <c r="M160" s="10">
        <v>4.2080000000000002</v>
      </c>
      <c r="N160" s="10">
        <v>34.792999999999999</v>
      </c>
      <c r="O160" s="10">
        <v>13.519</v>
      </c>
      <c r="P160" s="10"/>
      <c r="Q160" s="10"/>
      <c r="R160" s="10"/>
      <c r="S160" s="10"/>
    </row>
    <row r="161" spans="2:19" x14ac:dyDescent="0.35">
      <c r="D161" s="9"/>
      <c r="E161" s="9"/>
      <c r="F161" s="9"/>
      <c r="G161" s="9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3" spans="2:19" s="1" customFormat="1" ht="20" thickBot="1" x14ac:dyDescent="0.5">
      <c r="B163" s="1" t="s">
        <v>156</v>
      </c>
      <c r="C163" s="2"/>
      <c r="D163" s="2"/>
      <c r="E163" s="2"/>
      <c r="F163" s="2"/>
      <c r="G163" s="2"/>
    </row>
    <row r="164" spans="2:19" ht="15" thickTop="1" x14ac:dyDescent="0.35">
      <c r="B164" s="3" t="s">
        <v>157</v>
      </c>
      <c r="D164" s="9">
        <v>810</v>
      </c>
      <c r="E164" s="9">
        <v>113</v>
      </c>
      <c r="F164" s="9">
        <v>0.1</v>
      </c>
      <c r="G164" s="9">
        <v>0</v>
      </c>
      <c r="H164" s="10">
        <v>0</v>
      </c>
      <c r="I164" s="10">
        <v>0.1</v>
      </c>
      <c r="J164" s="10">
        <f>F164-G164</f>
        <v>0.1</v>
      </c>
      <c r="K164" s="10">
        <v>1</v>
      </c>
      <c r="L164" s="10">
        <v>91.7</v>
      </c>
      <c r="M164" s="10">
        <v>58</v>
      </c>
      <c r="N164" s="10">
        <v>23.8</v>
      </c>
      <c r="O164" s="10">
        <v>3.4</v>
      </c>
      <c r="P164" s="10"/>
      <c r="Q164" s="10">
        <v>356</v>
      </c>
      <c r="R164" s="10">
        <v>3083</v>
      </c>
      <c r="S164" s="10">
        <v>243</v>
      </c>
    </row>
    <row r="165" spans="2:19" x14ac:dyDescent="0.35">
      <c r="B165" s="3" t="s">
        <v>158</v>
      </c>
      <c r="D165" s="9">
        <f>D164/8</f>
        <v>101.25</v>
      </c>
      <c r="E165" s="9">
        <f t="shared" ref="E165:I165" si="11">E164/8</f>
        <v>14.125</v>
      </c>
      <c r="F165" s="9">
        <f t="shared" si="11"/>
        <v>1.2500000000000001E-2</v>
      </c>
      <c r="G165" s="9">
        <f t="shared" si="11"/>
        <v>0</v>
      </c>
      <c r="H165" s="9">
        <f t="shared" si="11"/>
        <v>0</v>
      </c>
      <c r="I165" s="9">
        <f t="shared" si="11"/>
        <v>1.2500000000000001E-2</v>
      </c>
      <c r="J165" s="9">
        <f t="shared" ref="J165:K165" si="12">J164/8</f>
        <v>1.2500000000000001E-2</v>
      </c>
      <c r="K165" s="9">
        <f t="shared" si="12"/>
        <v>0.125</v>
      </c>
      <c r="L165" s="9">
        <f t="shared" ref="L165:O165" si="13">L164/8</f>
        <v>11.4625</v>
      </c>
      <c r="M165" s="9">
        <f t="shared" si="13"/>
        <v>7.25</v>
      </c>
      <c r="N165" s="9">
        <f t="shared" si="13"/>
        <v>2.9750000000000001</v>
      </c>
      <c r="O165" s="9">
        <f t="shared" si="13"/>
        <v>0.42499999999999999</v>
      </c>
      <c r="P165" s="10"/>
      <c r="Q165" s="9">
        <f t="shared" ref="Q165:S165" si="14">Q164/8</f>
        <v>44.5</v>
      </c>
      <c r="R165" s="9">
        <f t="shared" si="14"/>
        <v>385.375</v>
      </c>
      <c r="S165" s="9">
        <f t="shared" si="14"/>
        <v>30.375</v>
      </c>
    </row>
    <row r="166" spans="2:19" x14ac:dyDescent="0.35">
      <c r="B166" s="3" t="s">
        <v>159</v>
      </c>
      <c r="D166" s="9">
        <v>124</v>
      </c>
      <c r="E166" s="9">
        <v>14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10">
        <v>14</v>
      </c>
      <c r="M166" s="10">
        <v>1.4</v>
      </c>
      <c r="N166" s="10"/>
      <c r="O166" s="10"/>
      <c r="P166" s="10"/>
      <c r="Q166" s="10"/>
      <c r="R166" s="10"/>
      <c r="S166" s="10"/>
    </row>
    <row r="167" spans="2:19" x14ac:dyDescent="0.35">
      <c r="B167" s="3" t="s">
        <v>160</v>
      </c>
      <c r="D167" s="9">
        <v>884</v>
      </c>
      <c r="E167" s="9">
        <v>100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10">
        <v>100</v>
      </c>
      <c r="M167" s="10">
        <v>12</v>
      </c>
      <c r="N167" s="10"/>
      <c r="O167" s="10"/>
      <c r="P167" s="10"/>
      <c r="Q167" s="10"/>
      <c r="R167" s="10"/>
      <c r="S167" s="10"/>
    </row>
    <row r="168" spans="2:19" x14ac:dyDescent="0.35">
      <c r="B168" s="3" t="s">
        <v>161</v>
      </c>
      <c r="D168" s="9">
        <v>119</v>
      </c>
      <c r="E168" s="9">
        <v>13.5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10">
        <v>13.5</v>
      </c>
      <c r="M168" s="10">
        <v>1.8640000000000001</v>
      </c>
      <c r="N168" s="10"/>
      <c r="O168" s="10"/>
      <c r="P168" s="10"/>
      <c r="Q168" s="10"/>
      <c r="R168" s="10"/>
      <c r="S168" s="10"/>
    </row>
    <row r="169" spans="2:19" x14ac:dyDescent="0.35">
      <c r="B169" s="3" t="s">
        <v>162</v>
      </c>
      <c r="D169" s="9">
        <v>884</v>
      </c>
      <c r="E169" s="9">
        <v>100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10">
        <v>100</v>
      </c>
      <c r="M169" s="10">
        <v>13.808</v>
      </c>
      <c r="N169" s="10"/>
      <c r="O169" s="10"/>
      <c r="P169" s="10"/>
      <c r="Q169" s="10"/>
      <c r="R169" s="10"/>
      <c r="S169" s="10"/>
    </row>
    <row r="177" spans="2:19" s="1" customFormat="1" ht="20" thickBot="1" x14ac:dyDescent="0.5">
      <c r="B177" s="1" t="s">
        <v>163</v>
      </c>
      <c r="C177" s="2"/>
      <c r="D177" s="2"/>
      <c r="E177" s="2"/>
      <c r="F177" s="2"/>
      <c r="G177" s="2"/>
    </row>
    <row r="178" spans="2:19" ht="15" thickTop="1" x14ac:dyDescent="0.35">
      <c r="B178" s="3" t="s">
        <v>164</v>
      </c>
      <c r="D178" s="9">
        <v>150</v>
      </c>
      <c r="E178" s="9">
        <v>38.47</v>
      </c>
      <c r="F178" s="9">
        <v>0</v>
      </c>
      <c r="G178" s="9">
        <v>0</v>
      </c>
      <c r="H178" s="10"/>
      <c r="I178" s="10">
        <v>0</v>
      </c>
      <c r="J178" s="10">
        <v>0</v>
      </c>
      <c r="K178" s="10">
        <v>37</v>
      </c>
      <c r="L178" s="10">
        <v>0.3</v>
      </c>
      <c r="M178" s="10"/>
      <c r="N178" s="10"/>
      <c r="O178" s="10"/>
      <c r="P178" s="10"/>
      <c r="Q178" s="10"/>
      <c r="R178" s="10"/>
      <c r="S178" s="10">
        <v>0</v>
      </c>
    </row>
    <row r="179" spans="2:19" x14ac:dyDescent="0.35">
      <c r="B179" s="3" t="s">
        <v>165</v>
      </c>
      <c r="D179" s="9">
        <v>120</v>
      </c>
      <c r="E179" s="9">
        <v>34</v>
      </c>
      <c r="F179" s="9">
        <v>4</v>
      </c>
      <c r="G179" s="9">
        <v>0</v>
      </c>
      <c r="H179" s="10"/>
      <c r="I179" s="10">
        <v>1</v>
      </c>
      <c r="J179" s="10">
        <v>4</v>
      </c>
      <c r="K179" s="10">
        <v>24</v>
      </c>
      <c r="L179" s="10">
        <v>0.5</v>
      </c>
      <c r="M179" s="10">
        <v>0</v>
      </c>
      <c r="N179" s="10"/>
      <c r="O179" s="10"/>
      <c r="P179" s="10">
        <v>0</v>
      </c>
      <c r="Q179" s="10"/>
      <c r="R179" s="10"/>
      <c r="S179" s="10"/>
    </row>
    <row r="180" spans="2:19" x14ac:dyDescent="0.35">
      <c r="B180" s="3" t="s">
        <v>166</v>
      </c>
      <c r="D180" s="9">
        <v>140</v>
      </c>
      <c r="E180" s="9">
        <v>38</v>
      </c>
      <c r="F180" s="9">
        <v>2</v>
      </c>
      <c r="G180" s="9">
        <v>0</v>
      </c>
      <c r="H180" s="10"/>
      <c r="I180" s="10">
        <v>1</v>
      </c>
      <c r="J180" s="10">
        <f>F180-G180</f>
        <v>2</v>
      </c>
      <c r="K180" s="10">
        <v>30</v>
      </c>
      <c r="L180" s="10">
        <v>0.5</v>
      </c>
      <c r="M180" s="10">
        <v>0.4</v>
      </c>
      <c r="N180" s="10"/>
      <c r="O180" s="10"/>
      <c r="P180" s="10">
        <v>0</v>
      </c>
      <c r="Q180" s="10"/>
      <c r="R180" s="10"/>
      <c r="S180" s="10">
        <v>20</v>
      </c>
    </row>
    <row r="181" spans="2:19" x14ac:dyDescent="0.35">
      <c r="B181" s="3" t="s">
        <v>167</v>
      </c>
      <c r="D181" s="9">
        <v>10</v>
      </c>
      <c r="E181" s="9">
        <v>200</v>
      </c>
      <c r="F181" s="9">
        <v>8</v>
      </c>
      <c r="G181" s="9">
        <v>4</v>
      </c>
      <c r="H181" s="10"/>
      <c r="I181" s="10">
        <v>0</v>
      </c>
      <c r="J181" s="10">
        <v>4</v>
      </c>
      <c r="K181" s="10">
        <v>2</v>
      </c>
      <c r="L181" s="10"/>
      <c r="M181" s="10"/>
      <c r="N181" s="10"/>
      <c r="O181" s="10"/>
      <c r="P181" s="10"/>
      <c r="Q181" s="10"/>
      <c r="R181" s="10"/>
      <c r="S181" s="10">
        <v>0</v>
      </c>
    </row>
    <row r="182" spans="2:19" x14ac:dyDescent="0.35">
      <c r="B182" s="3" t="s">
        <v>168</v>
      </c>
      <c r="D182" s="9">
        <v>10</v>
      </c>
      <c r="E182" s="9">
        <v>150</v>
      </c>
      <c r="F182" s="9">
        <v>1</v>
      </c>
      <c r="G182" s="9">
        <v>0</v>
      </c>
      <c r="H182" s="10">
        <v>0</v>
      </c>
      <c r="I182" s="10">
        <v>1</v>
      </c>
      <c r="J182" s="10">
        <v>1</v>
      </c>
      <c r="K182" s="10">
        <v>1</v>
      </c>
      <c r="L182" s="10">
        <v>0</v>
      </c>
      <c r="M182" s="10">
        <v>0</v>
      </c>
      <c r="N182" s="10"/>
      <c r="O182" s="10"/>
      <c r="P182" s="10">
        <v>0</v>
      </c>
      <c r="Q182" s="10"/>
      <c r="R182" s="10"/>
      <c r="S182" s="10">
        <v>0</v>
      </c>
    </row>
    <row r="183" spans="2:19" x14ac:dyDescent="0.35">
      <c r="B183" s="3" t="s">
        <v>169</v>
      </c>
      <c r="D183" s="9">
        <v>110</v>
      </c>
      <c r="E183" s="9">
        <v>44</v>
      </c>
      <c r="F183" s="9">
        <v>4</v>
      </c>
      <c r="G183" s="9">
        <v>3</v>
      </c>
      <c r="H183" s="10"/>
      <c r="I183" s="10">
        <v>0</v>
      </c>
      <c r="J183" s="10">
        <v>1</v>
      </c>
      <c r="K183" s="10">
        <v>15</v>
      </c>
      <c r="L183" s="10">
        <v>4.5999999999999996</v>
      </c>
      <c r="M183" s="10">
        <v>0.6</v>
      </c>
      <c r="N183" s="10"/>
      <c r="O183" s="10"/>
      <c r="P183" s="10">
        <v>0</v>
      </c>
      <c r="Q183" s="10"/>
      <c r="R183" s="10"/>
      <c r="S183" s="10"/>
    </row>
    <row r="184" spans="2:19" x14ac:dyDescent="0.35">
      <c r="B184" s="3" t="s">
        <v>170</v>
      </c>
      <c r="D184" s="9">
        <v>80</v>
      </c>
      <c r="E184" s="9">
        <v>34</v>
      </c>
      <c r="F184" s="9">
        <v>9</v>
      </c>
      <c r="G184" s="9">
        <v>7</v>
      </c>
      <c r="H184" s="10"/>
      <c r="I184" s="10"/>
      <c r="J184" s="10">
        <f t="shared" ref="J184:J190" si="15">F184-G184</f>
        <v>2</v>
      </c>
      <c r="K184" s="10">
        <v>7</v>
      </c>
      <c r="L184" s="10">
        <v>3.5</v>
      </c>
      <c r="M184" s="10">
        <v>0.3</v>
      </c>
      <c r="N184" s="10">
        <v>1</v>
      </c>
      <c r="O184" s="10">
        <v>1.5</v>
      </c>
      <c r="P184" s="10">
        <v>0</v>
      </c>
      <c r="Q184" s="10"/>
      <c r="R184" s="10"/>
      <c r="S184" s="10">
        <v>0</v>
      </c>
    </row>
    <row r="185" spans="2:19" x14ac:dyDescent="0.35">
      <c r="B185" s="3" t="s">
        <v>170</v>
      </c>
      <c r="D185" s="9">
        <v>40</v>
      </c>
      <c r="E185" s="9">
        <v>34</v>
      </c>
      <c r="F185" s="9">
        <v>15</v>
      </c>
      <c r="G185" s="9">
        <v>14</v>
      </c>
      <c r="H185" s="10"/>
      <c r="I185" s="10">
        <v>0</v>
      </c>
      <c r="J185" s="10">
        <f t="shared" si="15"/>
        <v>1</v>
      </c>
      <c r="K185" s="10">
        <v>0.3</v>
      </c>
      <c r="L185" s="10">
        <v>2.5</v>
      </c>
      <c r="M185" s="10"/>
      <c r="N185" s="10"/>
      <c r="O185" s="10"/>
      <c r="P185" s="10"/>
      <c r="Q185" s="10"/>
      <c r="R185" s="10"/>
      <c r="S185" s="10"/>
    </row>
    <row r="186" spans="2:19" x14ac:dyDescent="0.35">
      <c r="B186" s="3" t="s">
        <v>171</v>
      </c>
      <c r="D186" s="9">
        <v>45</v>
      </c>
      <c r="E186" s="9">
        <v>34</v>
      </c>
      <c r="F186" s="9">
        <v>15</v>
      </c>
      <c r="G186" s="9">
        <v>14</v>
      </c>
      <c r="H186" s="10"/>
      <c r="I186" s="10"/>
      <c r="J186" s="10">
        <f t="shared" si="15"/>
        <v>1</v>
      </c>
      <c r="K186" s="10">
        <v>0.4</v>
      </c>
      <c r="L186" s="10">
        <v>2</v>
      </c>
      <c r="M186" s="10">
        <v>0.2</v>
      </c>
      <c r="N186" s="10"/>
      <c r="O186" s="10"/>
      <c r="P186" s="10">
        <v>0</v>
      </c>
      <c r="Q186" s="10"/>
      <c r="R186" s="10"/>
      <c r="S186" s="10">
        <v>0</v>
      </c>
    </row>
    <row r="187" spans="2:19" x14ac:dyDescent="0.35">
      <c r="B187" s="3" t="s">
        <v>172</v>
      </c>
      <c r="D187" s="9">
        <v>5</v>
      </c>
      <c r="E187" s="9">
        <v>89</v>
      </c>
      <c r="F187" s="9">
        <v>0</v>
      </c>
      <c r="G187" s="9">
        <v>0</v>
      </c>
      <c r="H187" s="10">
        <v>0</v>
      </c>
      <c r="I187" s="10">
        <v>0</v>
      </c>
      <c r="J187" s="10">
        <f t="shared" si="15"/>
        <v>0</v>
      </c>
      <c r="K187" s="10">
        <v>1</v>
      </c>
      <c r="L187" s="10">
        <v>0</v>
      </c>
      <c r="M187" s="10"/>
      <c r="N187" s="10"/>
      <c r="O187" s="10"/>
      <c r="P187" s="10"/>
      <c r="Q187" s="10"/>
      <c r="R187" s="10"/>
      <c r="S187" s="10"/>
    </row>
    <row r="188" spans="2:19" x14ac:dyDescent="0.35">
      <c r="B188" s="3" t="s">
        <v>173</v>
      </c>
      <c r="D188" s="9">
        <v>100</v>
      </c>
      <c r="E188" s="9">
        <v>18</v>
      </c>
      <c r="F188" s="9">
        <v>9</v>
      </c>
      <c r="G188" s="9">
        <v>2</v>
      </c>
      <c r="H188" s="10"/>
      <c r="I188" s="10">
        <v>0</v>
      </c>
      <c r="J188" s="10">
        <f t="shared" si="15"/>
        <v>7</v>
      </c>
      <c r="K188" s="10">
        <v>2</v>
      </c>
      <c r="L188" s="10">
        <v>8</v>
      </c>
      <c r="M188" s="10">
        <v>0.5</v>
      </c>
      <c r="N188" s="10"/>
      <c r="O188" s="10"/>
      <c r="P188" s="10">
        <v>0</v>
      </c>
      <c r="Q188" s="10"/>
      <c r="R188" s="10"/>
      <c r="S188" s="10">
        <v>0</v>
      </c>
    </row>
    <row r="189" spans="2:19" x14ac:dyDescent="0.35">
      <c r="B189" s="3" t="s">
        <v>174</v>
      </c>
      <c r="D189" s="9">
        <v>160</v>
      </c>
      <c r="E189" s="9">
        <v>28</v>
      </c>
      <c r="F189" s="9">
        <v>13</v>
      </c>
      <c r="G189" s="9">
        <v>2</v>
      </c>
      <c r="H189" s="10"/>
      <c r="I189" s="10">
        <v>2</v>
      </c>
      <c r="J189" s="10">
        <f t="shared" si="15"/>
        <v>11</v>
      </c>
      <c r="K189" s="10">
        <v>4</v>
      </c>
      <c r="L189" s="10">
        <v>10</v>
      </c>
      <c r="M189" s="10">
        <v>2</v>
      </c>
      <c r="N189" s="10"/>
      <c r="O189" s="10"/>
      <c r="P189" s="10">
        <v>0</v>
      </c>
      <c r="Q189" s="10"/>
      <c r="R189" s="10"/>
      <c r="S189" s="10">
        <v>5</v>
      </c>
    </row>
    <row r="190" spans="2:19" x14ac:dyDescent="0.35">
      <c r="B190" s="3" t="s">
        <v>175</v>
      </c>
      <c r="D190" s="9">
        <v>160</v>
      </c>
      <c r="E190" s="9">
        <v>50</v>
      </c>
      <c r="F190" s="9">
        <v>30</v>
      </c>
      <c r="G190" s="9">
        <v>9</v>
      </c>
      <c r="H190" s="10"/>
      <c r="I190" s="10">
        <v>0</v>
      </c>
      <c r="J190" s="10">
        <f t="shared" si="15"/>
        <v>21</v>
      </c>
      <c r="K190" s="10">
        <v>4</v>
      </c>
      <c r="L190" s="10">
        <v>2.5</v>
      </c>
      <c r="M190" s="10">
        <v>1</v>
      </c>
      <c r="N190" s="10"/>
      <c r="O190" s="10"/>
      <c r="P190" s="10">
        <v>0</v>
      </c>
      <c r="Q190" s="10"/>
      <c r="R190" s="10"/>
      <c r="S190" s="10">
        <v>0</v>
      </c>
    </row>
    <row r="191" spans="2:19" x14ac:dyDescent="0.35">
      <c r="B191" s="3" t="s">
        <v>176</v>
      </c>
      <c r="D191" s="9">
        <f>D190/5*7</f>
        <v>224</v>
      </c>
      <c r="E191" s="9">
        <f>E190/5*7</f>
        <v>70</v>
      </c>
      <c r="F191" s="9">
        <f>F190/5*7</f>
        <v>42</v>
      </c>
      <c r="G191" s="9">
        <f>G190/5*7</f>
        <v>12.6</v>
      </c>
      <c r="H191" s="10"/>
      <c r="I191" s="10">
        <f>I190/5*7</f>
        <v>0</v>
      </c>
      <c r="J191" s="10">
        <f>J190/5*7</f>
        <v>29.400000000000002</v>
      </c>
      <c r="K191" s="10">
        <f>K190/5*7</f>
        <v>5.6000000000000005</v>
      </c>
      <c r="L191" s="10"/>
      <c r="M191" s="10"/>
      <c r="N191" s="10"/>
      <c r="O191" s="10"/>
      <c r="P191" s="10"/>
      <c r="Q191" s="10"/>
      <c r="R191" s="10"/>
      <c r="S191" s="10"/>
    </row>
    <row r="192" spans="2:19" x14ac:dyDescent="0.35">
      <c r="B192" s="3" t="s">
        <v>177</v>
      </c>
      <c r="D192" s="9">
        <v>410</v>
      </c>
      <c r="E192" s="9">
        <v>82</v>
      </c>
      <c r="F192" s="9">
        <v>43</v>
      </c>
      <c r="G192" s="9">
        <v>8</v>
      </c>
      <c r="H192" s="10"/>
      <c r="I192" s="10">
        <v>1</v>
      </c>
      <c r="J192" s="10">
        <f>F192-G192</f>
        <v>35</v>
      </c>
      <c r="K192" s="10">
        <v>6</v>
      </c>
      <c r="L192" s="10">
        <v>22</v>
      </c>
      <c r="M192" s="10">
        <v>11</v>
      </c>
      <c r="N192" s="10"/>
      <c r="O192" s="10"/>
      <c r="P192" s="10">
        <v>0.1</v>
      </c>
      <c r="Q192" s="10"/>
      <c r="R192" s="10"/>
      <c r="S192" s="10">
        <v>0</v>
      </c>
    </row>
    <row r="193" spans="2:19" x14ac:dyDescent="0.35">
      <c r="B193" s="3" t="s">
        <v>178</v>
      </c>
      <c r="D193" s="9">
        <v>150</v>
      </c>
      <c r="E193" s="9"/>
      <c r="F193" s="9">
        <v>1</v>
      </c>
      <c r="G193" s="9">
        <v>1</v>
      </c>
      <c r="H193" s="10"/>
      <c r="I193" s="10"/>
      <c r="J193" s="10"/>
      <c r="K193" s="10">
        <v>15</v>
      </c>
      <c r="L193" s="10">
        <v>9</v>
      </c>
      <c r="M193" s="10">
        <v>1</v>
      </c>
      <c r="N193" s="10">
        <v>7</v>
      </c>
      <c r="O193" s="10">
        <v>0.4</v>
      </c>
      <c r="P193" s="10"/>
      <c r="Q193" s="10"/>
      <c r="R193" s="10"/>
      <c r="S193" s="10">
        <v>7</v>
      </c>
    </row>
    <row r="194" spans="2:19" x14ac:dyDescent="0.35">
      <c r="B194" s="3" t="s">
        <v>179</v>
      </c>
      <c r="D194" s="9">
        <v>130</v>
      </c>
      <c r="E194" s="9">
        <v>34</v>
      </c>
      <c r="F194" s="9">
        <v>16</v>
      </c>
      <c r="G194" s="9">
        <v>4</v>
      </c>
      <c r="H194" s="10"/>
      <c r="I194" s="10">
        <v>1</v>
      </c>
      <c r="J194" s="10">
        <f t="shared" ref="J194:J200" si="16">F194-G194</f>
        <v>12</v>
      </c>
      <c r="K194" s="10">
        <v>5</v>
      </c>
      <c r="L194" s="10">
        <v>8</v>
      </c>
      <c r="M194" s="10">
        <v>4</v>
      </c>
      <c r="N194" s="10"/>
      <c r="O194" s="10"/>
      <c r="P194" s="10">
        <v>0.1</v>
      </c>
      <c r="Q194" s="10"/>
      <c r="R194" s="10"/>
      <c r="S194" s="10">
        <v>5</v>
      </c>
    </row>
    <row r="195" spans="2:19" x14ac:dyDescent="0.35">
      <c r="B195" s="3" t="s">
        <v>180</v>
      </c>
      <c r="D195" s="9">
        <v>170</v>
      </c>
      <c r="E195" s="9">
        <v>40</v>
      </c>
      <c r="F195" s="9">
        <v>19</v>
      </c>
      <c r="G195" s="9">
        <v>9</v>
      </c>
      <c r="H195" s="10"/>
      <c r="I195" s="10">
        <v>1</v>
      </c>
      <c r="J195" s="10">
        <f t="shared" si="16"/>
        <v>10</v>
      </c>
      <c r="K195" s="10">
        <v>5</v>
      </c>
      <c r="L195" s="10">
        <v>12</v>
      </c>
      <c r="M195" s="10">
        <v>9</v>
      </c>
      <c r="N195" s="10"/>
      <c r="O195" s="10"/>
      <c r="P195" s="10">
        <v>0</v>
      </c>
      <c r="Q195" s="10"/>
      <c r="R195" s="10"/>
      <c r="S195" s="10">
        <v>0</v>
      </c>
    </row>
    <row r="196" spans="2:19" x14ac:dyDescent="0.35">
      <c r="B196" s="3" t="s">
        <v>181</v>
      </c>
      <c r="D196" s="9">
        <v>180</v>
      </c>
      <c r="E196" s="9">
        <v>44</v>
      </c>
      <c r="F196" s="9">
        <v>20</v>
      </c>
      <c r="G196" s="9">
        <v>7</v>
      </c>
      <c r="H196" s="10"/>
      <c r="I196" s="10">
        <v>2</v>
      </c>
      <c r="J196" s="10">
        <f t="shared" si="16"/>
        <v>13</v>
      </c>
      <c r="K196" s="10">
        <v>5</v>
      </c>
      <c r="L196" s="10">
        <v>12</v>
      </c>
      <c r="M196" s="10">
        <v>5</v>
      </c>
      <c r="N196" s="10"/>
      <c r="O196" s="10"/>
      <c r="P196" s="10">
        <v>0.1</v>
      </c>
      <c r="Q196" s="10"/>
      <c r="R196" s="10"/>
      <c r="S196" s="10">
        <v>5</v>
      </c>
    </row>
    <row r="197" spans="2:19" x14ac:dyDescent="0.35">
      <c r="B197" s="3" t="s">
        <v>182</v>
      </c>
      <c r="D197" s="9">
        <v>170</v>
      </c>
      <c r="E197" s="9">
        <v>40</v>
      </c>
      <c r="F197" s="9">
        <v>15</v>
      </c>
      <c r="G197" s="9">
        <v>12</v>
      </c>
      <c r="H197" s="10"/>
      <c r="I197" s="10">
        <v>1</v>
      </c>
      <c r="J197" s="10">
        <f t="shared" si="16"/>
        <v>3</v>
      </c>
      <c r="K197" s="10">
        <v>9</v>
      </c>
      <c r="L197" s="10">
        <v>11</v>
      </c>
      <c r="M197" s="10">
        <v>4.5</v>
      </c>
      <c r="N197" s="10"/>
      <c r="O197" s="10"/>
      <c r="P197" s="10">
        <v>0</v>
      </c>
      <c r="Q197" s="10"/>
      <c r="R197" s="10"/>
      <c r="S197" s="10">
        <v>0</v>
      </c>
    </row>
    <row r="198" spans="2:19" x14ac:dyDescent="0.35">
      <c r="B198" s="3" t="s">
        <v>183</v>
      </c>
      <c r="D198" s="9">
        <v>5</v>
      </c>
      <c r="E198" s="9">
        <v>100</v>
      </c>
      <c r="F198" s="9">
        <v>3</v>
      </c>
      <c r="G198" s="9">
        <v>3</v>
      </c>
      <c r="H198" s="10"/>
      <c r="I198" s="10">
        <v>0</v>
      </c>
      <c r="J198" s="10">
        <f t="shared" si="16"/>
        <v>0</v>
      </c>
      <c r="K198" s="10">
        <v>0</v>
      </c>
      <c r="L198" s="10">
        <v>0</v>
      </c>
      <c r="M198" s="10"/>
      <c r="N198" s="10"/>
      <c r="O198" s="10"/>
      <c r="P198" s="10"/>
      <c r="Q198" s="10"/>
      <c r="R198" s="10"/>
      <c r="S198" s="10">
        <v>0</v>
      </c>
    </row>
    <row r="199" spans="2:19" x14ac:dyDescent="0.35">
      <c r="B199" s="3" t="s">
        <v>184</v>
      </c>
      <c r="D199" s="9">
        <v>280</v>
      </c>
      <c r="E199" s="9">
        <v>50</v>
      </c>
      <c r="F199" s="9">
        <v>28</v>
      </c>
      <c r="G199" s="9">
        <v>5</v>
      </c>
      <c r="H199" s="10"/>
      <c r="I199" s="10">
        <v>0</v>
      </c>
      <c r="J199" s="10">
        <f t="shared" si="16"/>
        <v>23</v>
      </c>
      <c r="K199" s="10">
        <v>4</v>
      </c>
      <c r="L199" s="10">
        <v>17</v>
      </c>
      <c r="M199" s="10">
        <v>2.5</v>
      </c>
      <c r="N199" s="10"/>
      <c r="O199" s="10"/>
      <c r="P199" s="10">
        <v>0.2</v>
      </c>
      <c r="Q199" s="10"/>
      <c r="R199" s="10"/>
      <c r="S199" s="10">
        <v>0</v>
      </c>
    </row>
    <row r="200" spans="2:19" x14ac:dyDescent="0.35">
      <c r="B200" s="3" t="s">
        <v>185</v>
      </c>
      <c r="D200" s="9">
        <v>230</v>
      </c>
      <c r="E200" s="9">
        <v>100</v>
      </c>
      <c r="F200" s="9">
        <v>17</v>
      </c>
      <c r="G200" s="9">
        <v>4</v>
      </c>
      <c r="H200" s="10"/>
      <c r="I200" s="10">
        <v>1</v>
      </c>
      <c r="J200" s="10">
        <f t="shared" si="16"/>
        <v>13</v>
      </c>
      <c r="K200" s="10">
        <v>4</v>
      </c>
      <c r="L200" s="10">
        <v>21</v>
      </c>
      <c r="M200" s="10">
        <v>14</v>
      </c>
      <c r="N200" s="10"/>
      <c r="O200" s="10"/>
      <c r="P200" s="10">
        <v>0.4</v>
      </c>
      <c r="Q200" s="10"/>
      <c r="R200" s="10"/>
      <c r="S200" s="10">
        <v>65</v>
      </c>
    </row>
    <row r="205" spans="2:19" s="1" customFormat="1" ht="20" thickBot="1" x14ac:dyDescent="0.5">
      <c r="B205" s="1" t="s">
        <v>186</v>
      </c>
      <c r="C205" s="2"/>
      <c r="D205" s="2"/>
      <c r="E205" s="2"/>
      <c r="F205" s="2"/>
      <c r="G205" s="2"/>
    </row>
    <row r="206" spans="2:19" ht="15" thickTop="1" x14ac:dyDescent="0.35">
      <c r="B206" s="3" t="s">
        <v>187</v>
      </c>
      <c r="D206" s="9">
        <v>112</v>
      </c>
      <c r="E206" s="9"/>
      <c r="F206" s="9">
        <v>5</v>
      </c>
      <c r="G206" s="9"/>
      <c r="H206" s="10"/>
      <c r="I206" s="10"/>
      <c r="J206" s="10"/>
      <c r="K206" s="10">
        <v>0</v>
      </c>
      <c r="L206" s="10">
        <v>0</v>
      </c>
      <c r="M206" s="10"/>
      <c r="N206" s="10"/>
      <c r="O206" s="10"/>
      <c r="P206" s="10"/>
      <c r="Q206" s="10"/>
      <c r="R206" s="10"/>
      <c r="S206" s="10"/>
    </row>
    <row r="207" spans="2:19" x14ac:dyDescent="0.35">
      <c r="B207" s="3" t="s">
        <v>188</v>
      </c>
      <c r="D207" s="9">
        <v>189</v>
      </c>
      <c r="E207" s="9"/>
      <c r="F207" s="9">
        <v>17.600000000000001</v>
      </c>
      <c r="G207" s="9">
        <v>1.5</v>
      </c>
      <c r="H207" s="10"/>
      <c r="I207" s="10"/>
      <c r="J207" s="10">
        <f t="shared" ref="J207:J219" si="17">F207-G207</f>
        <v>16.100000000000001</v>
      </c>
      <c r="K207" s="10">
        <v>1.5</v>
      </c>
      <c r="L207" s="10">
        <v>0</v>
      </c>
      <c r="M207" s="10"/>
      <c r="N207" s="10"/>
      <c r="O207" s="10"/>
      <c r="P207" s="10"/>
      <c r="Q207" s="10"/>
      <c r="R207" s="10"/>
      <c r="S207" s="10"/>
    </row>
    <row r="208" spans="2:19" x14ac:dyDescent="0.35">
      <c r="B208" s="3" t="s">
        <v>189</v>
      </c>
      <c r="D208" s="9">
        <v>194</v>
      </c>
      <c r="E208" s="9"/>
      <c r="F208" s="9">
        <v>14</v>
      </c>
      <c r="G208" s="9"/>
      <c r="H208" s="10"/>
      <c r="I208" s="10"/>
      <c r="J208" s="10">
        <f t="shared" si="17"/>
        <v>14</v>
      </c>
      <c r="K208" s="10">
        <v>2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/>
      <c r="R208" s="10"/>
      <c r="S208" s="10"/>
    </row>
    <row r="209" spans="2:19" x14ac:dyDescent="0.35">
      <c r="B209" s="3" t="s">
        <v>190</v>
      </c>
      <c r="D209" s="9">
        <v>200</v>
      </c>
      <c r="E209" s="9">
        <v>500</v>
      </c>
      <c r="F209" s="9">
        <v>15</v>
      </c>
      <c r="G209" s="9"/>
      <c r="H209" s="10"/>
      <c r="I209" s="10"/>
      <c r="J209" s="10">
        <f t="shared" si="17"/>
        <v>15</v>
      </c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2:19" x14ac:dyDescent="0.35">
      <c r="B210" s="3" t="s">
        <v>191</v>
      </c>
      <c r="D210" s="9">
        <v>153</v>
      </c>
      <c r="E210" s="9"/>
      <c r="F210" s="9">
        <v>12.6</v>
      </c>
      <c r="G210" s="9">
        <v>0</v>
      </c>
      <c r="H210" s="10"/>
      <c r="I210" s="10">
        <v>0</v>
      </c>
      <c r="J210" s="10">
        <f t="shared" si="17"/>
        <v>12.6</v>
      </c>
      <c r="K210" s="10">
        <v>1.6</v>
      </c>
      <c r="L210" s="10">
        <v>0</v>
      </c>
      <c r="M210" s="10"/>
      <c r="N210" s="10"/>
      <c r="O210" s="10"/>
      <c r="P210" s="10"/>
      <c r="Q210" s="10"/>
      <c r="R210" s="10"/>
      <c r="S210" s="10"/>
    </row>
    <row r="211" spans="2:19" x14ac:dyDescent="0.35">
      <c r="B211" s="3" t="s">
        <v>192</v>
      </c>
      <c r="D211" s="9">
        <v>125</v>
      </c>
      <c r="E211" s="9"/>
      <c r="F211" s="9">
        <v>10</v>
      </c>
      <c r="G211" s="9"/>
      <c r="H211" s="10"/>
      <c r="I211" s="10"/>
      <c r="J211" s="10">
        <f t="shared" si="17"/>
        <v>10</v>
      </c>
      <c r="K211" s="10">
        <v>1</v>
      </c>
      <c r="L211" s="10">
        <v>0</v>
      </c>
      <c r="M211" s="10"/>
      <c r="N211" s="10"/>
      <c r="O211" s="10"/>
      <c r="P211" s="10"/>
      <c r="Q211" s="10"/>
      <c r="R211" s="10"/>
      <c r="S211" s="10"/>
    </row>
    <row r="212" spans="2:19" x14ac:dyDescent="0.35">
      <c r="B212" s="3" t="s">
        <v>193</v>
      </c>
      <c r="D212" s="9">
        <v>147</v>
      </c>
      <c r="E212" s="9">
        <v>330</v>
      </c>
      <c r="F212" s="9">
        <v>11.9</v>
      </c>
      <c r="G212" s="9">
        <v>0</v>
      </c>
      <c r="H212" s="10"/>
      <c r="I212" s="10"/>
      <c r="J212" s="10">
        <f t="shared" si="17"/>
        <v>11.9</v>
      </c>
      <c r="K212" s="10">
        <v>1.7</v>
      </c>
      <c r="L212" s="10">
        <v>0.7</v>
      </c>
      <c r="M212" s="10"/>
      <c r="N212" s="10"/>
      <c r="O212" s="10"/>
      <c r="P212" s="10"/>
      <c r="Q212" s="10"/>
      <c r="R212" s="10"/>
      <c r="S212" s="10"/>
    </row>
    <row r="213" spans="2:19" x14ac:dyDescent="0.35">
      <c r="B213" s="3" t="s">
        <v>194</v>
      </c>
      <c r="D213" s="9">
        <f>D212/330*500</f>
        <v>222.72727272727272</v>
      </c>
      <c r="E213" s="9">
        <f>E212/330*500</f>
        <v>500</v>
      </c>
      <c r="F213" s="9">
        <f>F212/330*500</f>
        <v>18.030303030303031</v>
      </c>
      <c r="G213" s="9">
        <v>0</v>
      </c>
      <c r="H213" s="10"/>
      <c r="I213" s="10"/>
      <c r="J213" s="10">
        <f t="shared" si="17"/>
        <v>18.030303030303031</v>
      </c>
      <c r="K213" s="10">
        <f t="shared" ref="K213:L213" si="18">K212/330*500</f>
        <v>2.5757575757575757</v>
      </c>
      <c r="L213" s="10">
        <f t="shared" si="18"/>
        <v>1.0606060606060606</v>
      </c>
      <c r="M213" s="10"/>
      <c r="N213" s="10"/>
      <c r="O213" s="10"/>
      <c r="P213" s="10"/>
      <c r="Q213" s="10"/>
      <c r="R213" s="10"/>
      <c r="S213" s="10"/>
    </row>
    <row r="214" spans="2:19" x14ac:dyDescent="0.35">
      <c r="B214" s="3" t="s">
        <v>195</v>
      </c>
      <c r="D214" s="9">
        <v>124</v>
      </c>
      <c r="E214" s="9"/>
      <c r="F214" s="9">
        <v>4</v>
      </c>
      <c r="G214" s="9"/>
      <c r="H214" s="10"/>
      <c r="I214" s="10"/>
      <c r="J214" s="10">
        <f t="shared" si="17"/>
        <v>4</v>
      </c>
      <c r="K214" s="10">
        <v>0</v>
      </c>
      <c r="L214" s="10">
        <v>0</v>
      </c>
      <c r="M214" s="10"/>
      <c r="N214" s="10"/>
      <c r="O214" s="10"/>
      <c r="P214" s="10"/>
      <c r="Q214" s="10"/>
      <c r="R214" s="10"/>
      <c r="S214" s="10"/>
    </row>
    <row r="215" spans="2:19" x14ac:dyDescent="0.35">
      <c r="B215" s="3" t="s">
        <v>196</v>
      </c>
      <c r="D215" s="9">
        <v>24.3</v>
      </c>
      <c r="E215" s="9">
        <v>28.4</v>
      </c>
      <c r="F215" s="9">
        <v>0.7</v>
      </c>
      <c r="G215" s="9">
        <v>0</v>
      </c>
      <c r="H215" s="10">
        <v>0</v>
      </c>
      <c r="I215" s="10"/>
      <c r="J215" s="10">
        <f t="shared" si="17"/>
        <v>0.7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/>
    </row>
    <row r="216" spans="2:19" x14ac:dyDescent="0.35">
      <c r="B216" s="3" t="s">
        <v>197</v>
      </c>
      <c r="D216" s="9">
        <v>100</v>
      </c>
      <c r="E216" s="9"/>
      <c r="F216" s="9">
        <v>2</v>
      </c>
      <c r="G216" s="9">
        <v>0</v>
      </c>
      <c r="H216" s="10"/>
      <c r="I216" s="10"/>
      <c r="J216" s="10">
        <f t="shared" si="17"/>
        <v>2</v>
      </c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2:19" x14ac:dyDescent="0.35">
      <c r="B217" s="3" t="s">
        <v>198</v>
      </c>
      <c r="D217" s="9">
        <v>24</v>
      </c>
      <c r="E217" s="9">
        <v>28.4</v>
      </c>
      <c r="F217" s="9">
        <v>0.8</v>
      </c>
      <c r="G217" s="9">
        <v>0</v>
      </c>
      <c r="H217" s="10"/>
      <c r="I217" s="10">
        <v>0.3</v>
      </c>
      <c r="J217" s="10">
        <f t="shared" si="17"/>
        <v>0.8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</row>
    <row r="218" spans="2:19" x14ac:dyDescent="0.35">
      <c r="B218" s="3" t="s">
        <v>199</v>
      </c>
      <c r="D218" s="9">
        <v>96</v>
      </c>
      <c r="E218" s="9"/>
      <c r="F218" s="9">
        <v>0</v>
      </c>
      <c r="G218" s="9">
        <v>0</v>
      </c>
      <c r="H218" s="10"/>
      <c r="I218" s="10"/>
      <c r="J218" s="10">
        <f t="shared" si="17"/>
        <v>0</v>
      </c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2:19" x14ac:dyDescent="0.35">
      <c r="B219" s="3" t="s">
        <v>200</v>
      </c>
      <c r="D219" s="9">
        <v>86</v>
      </c>
      <c r="E219" s="9"/>
      <c r="F219" s="9"/>
      <c r="G219" s="9"/>
      <c r="H219" s="10"/>
      <c r="I219" s="10"/>
      <c r="J219" s="10">
        <f t="shared" si="17"/>
        <v>0</v>
      </c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2:19" x14ac:dyDescent="0.35">
      <c r="B220" s="3" t="s">
        <v>201</v>
      </c>
      <c r="D220" s="9">
        <v>105</v>
      </c>
      <c r="E220" s="9">
        <v>42</v>
      </c>
      <c r="F220" s="9">
        <v>0</v>
      </c>
      <c r="G220" s="9">
        <v>0</v>
      </c>
      <c r="H220" s="10"/>
      <c r="I220" s="10"/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</row>
    <row r="221" spans="2:19" x14ac:dyDescent="0.35">
      <c r="B221" s="3" t="s">
        <v>202</v>
      </c>
      <c r="D221" s="9">
        <v>250</v>
      </c>
      <c r="E221" s="9">
        <v>100</v>
      </c>
      <c r="F221" s="9">
        <v>0.1</v>
      </c>
      <c r="G221" s="9">
        <v>0</v>
      </c>
      <c r="H221" s="10"/>
      <c r="I221" s="10">
        <v>0.1</v>
      </c>
      <c r="J221" s="10">
        <f>F221-G221</f>
        <v>0.1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/>
      <c r="R221" s="10"/>
      <c r="S221" s="10"/>
    </row>
    <row r="222" spans="2:19" x14ac:dyDescent="0.35">
      <c r="B222" s="3" t="s">
        <v>203</v>
      </c>
      <c r="D222" s="9">
        <v>193</v>
      </c>
      <c r="E222" s="9">
        <v>245</v>
      </c>
      <c r="F222" s="9">
        <v>22</v>
      </c>
      <c r="G222" s="9">
        <v>0.9</v>
      </c>
      <c r="H222" s="10">
        <v>0</v>
      </c>
      <c r="I222" s="10">
        <v>6.6</v>
      </c>
      <c r="J222" s="10">
        <f>F222-G222</f>
        <v>21.1</v>
      </c>
      <c r="K222" s="10">
        <v>1.3</v>
      </c>
      <c r="L222" s="10">
        <v>0.5</v>
      </c>
      <c r="M222" s="10">
        <v>0</v>
      </c>
      <c r="N222" s="10"/>
      <c r="O222" s="10"/>
      <c r="P222" s="10">
        <v>0</v>
      </c>
      <c r="Q222" s="10"/>
      <c r="R222" s="10"/>
      <c r="S222" s="10">
        <v>0</v>
      </c>
    </row>
    <row r="223" spans="2:19" x14ac:dyDescent="0.35">
      <c r="B223" s="3" t="s">
        <v>204</v>
      </c>
      <c r="D223" s="9">
        <v>236</v>
      </c>
      <c r="E223" s="9">
        <v>91</v>
      </c>
      <c r="F223" s="9">
        <v>11</v>
      </c>
      <c r="G223" s="9">
        <v>0</v>
      </c>
      <c r="H223" s="10">
        <v>0</v>
      </c>
      <c r="I223" s="10">
        <v>11</v>
      </c>
      <c r="J223" s="10">
        <f>F223-G223</f>
        <v>11</v>
      </c>
      <c r="K223" s="10">
        <v>0</v>
      </c>
      <c r="L223" s="10">
        <v>0.1</v>
      </c>
      <c r="M223" s="10">
        <v>0</v>
      </c>
      <c r="N223" s="10">
        <v>0</v>
      </c>
      <c r="O223" s="10">
        <v>0</v>
      </c>
      <c r="P223" s="10">
        <v>0</v>
      </c>
      <c r="Q223" s="10"/>
      <c r="R223" s="10"/>
      <c r="S223" s="10">
        <v>0</v>
      </c>
    </row>
    <row r="226" spans="2:19" s="1" customFormat="1" ht="20" thickBot="1" x14ac:dyDescent="0.5">
      <c r="B226" s="1" t="s">
        <v>205</v>
      </c>
      <c r="C226" s="2"/>
      <c r="D226" s="2"/>
      <c r="E226" s="2"/>
      <c r="F226" s="2"/>
      <c r="G226" s="2"/>
    </row>
    <row r="227" spans="2:19" ht="15" thickTop="1" x14ac:dyDescent="0.35">
      <c r="B227" s="3" t="s">
        <v>206</v>
      </c>
      <c r="D227" s="9">
        <v>309</v>
      </c>
      <c r="E227" s="9">
        <v>192</v>
      </c>
      <c r="F227" s="9">
        <v>8.1999999999999993</v>
      </c>
      <c r="G227" s="9">
        <v>2.1</v>
      </c>
      <c r="H227" s="10"/>
      <c r="I227" s="10">
        <v>1.8</v>
      </c>
      <c r="J227" s="10">
        <f t="shared" ref="J227:J233" si="19">F227-G227</f>
        <v>6.1</v>
      </c>
      <c r="K227" s="10">
        <v>29</v>
      </c>
      <c r="L227" s="10">
        <v>17</v>
      </c>
      <c r="M227" s="10">
        <v>3.8</v>
      </c>
      <c r="N227" s="10"/>
      <c r="O227" s="10"/>
      <c r="P227" s="10">
        <v>0.1</v>
      </c>
      <c r="Q227" s="10"/>
      <c r="R227" s="10"/>
      <c r="S227" s="10">
        <v>82</v>
      </c>
    </row>
    <row r="228" spans="2:19" x14ac:dyDescent="0.35">
      <c r="B228" s="3" t="s">
        <v>207</v>
      </c>
      <c r="D228" s="9">
        <v>148</v>
      </c>
      <c r="E228" s="9"/>
      <c r="F228" s="9">
        <v>6</v>
      </c>
      <c r="G228" s="9">
        <v>3</v>
      </c>
      <c r="H228" s="10"/>
      <c r="I228" s="10"/>
      <c r="J228" s="10">
        <f t="shared" si="19"/>
        <v>3</v>
      </c>
      <c r="K228" s="10">
        <v>13</v>
      </c>
      <c r="L228" s="10">
        <v>9</v>
      </c>
      <c r="M228" s="10"/>
      <c r="N228" s="10"/>
      <c r="O228" s="10"/>
      <c r="P228" s="10"/>
      <c r="Q228" s="10"/>
      <c r="R228" s="10"/>
      <c r="S228" s="10">
        <v>25</v>
      </c>
    </row>
    <row r="229" spans="2:19" x14ac:dyDescent="0.35">
      <c r="B229" s="3" t="s">
        <v>208</v>
      </c>
      <c r="D229" s="9">
        <v>810</v>
      </c>
      <c r="E229" s="9"/>
      <c r="F229" s="9">
        <v>8</v>
      </c>
      <c r="G229" s="9"/>
      <c r="H229" s="10"/>
      <c r="I229" s="10"/>
      <c r="J229" s="10">
        <f t="shared" si="19"/>
        <v>8</v>
      </c>
      <c r="K229" s="10">
        <v>76</v>
      </c>
      <c r="L229" s="10">
        <v>41</v>
      </c>
      <c r="M229" s="10"/>
      <c r="N229" s="10"/>
      <c r="O229" s="10"/>
      <c r="P229" s="10"/>
      <c r="Q229" s="10"/>
      <c r="R229" s="10"/>
      <c r="S229" s="10"/>
    </row>
    <row r="230" spans="2:19" x14ac:dyDescent="0.35">
      <c r="B230" s="3" t="s">
        <v>209</v>
      </c>
      <c r="D230" s="9">
        <v>45</v>
      </c>
      <c r="E230" s="9"/>
      <c r="F230" s="9">
        <v>3</v>
      </c>
      <c r="G230" s="9">
        <v>0</v>
      </c>
      <c r="H230" s="10"/>
      <c r="I230" s="10">
        <v>1</v>
      </c>
      <c r="J230" s="10">
        <f t="shared" si="19"/>
        <v>3</v>
      </c>
      <c r="K230" s="10">
        <v>1</v>
      </c>
      <c r="L230" s="10">
        <v>3.5</v>
      </c>
      <c r="M230" s="10">
        <v>2</v>
      </c>
      <c r="N230" s="10"/>
      <c r="O230" s="10"/>
      <c r="P230" s="10">
        <v>0.1</v>
      </c>
      <c r="Q230" s="10"/>
      <c r="R230" s="10"/>
      <c r="S230" s="10">
        <v>15</v>
      </c>
    </row>
    <row r="231" spans="2:19" x14ac:dyDescent="0.35">
      <c r="B231" s="3" t="s">
        <v>210</v>
      </c>
      <c r="D231" s="9">
        <v>10</v>
      </c>
      <c r="E231" s="9"/>
      <c r="F231" s="9">
        <v>2</v>
      </c>
      <c r="G231" s="9">
        <v>1</v>
      </c>
      <c r="H231" s="10"/>
      <c r="I231" s="10"/>
      <c r="J231" s="10">
        <f t="shared" si="19"/>
        <v>1</v>
      </c>
      <c r="K231" s="10">
        <v>0</v>
      </c>
      <c r="L231" s="10">
        <v>0</v>
      </c>
      <c r="M231" s="10"/>
      <c r="N231" s="10"/>
      <c r="O231" s="10"/>
      <c r="P231" s="10"/>
      <c r="Q231" s="10"/>
      <c r="R231" s="10"/>
      <c r="S231" s="10"/>
    </row>
    <row r="232" spans="2:19" x14ac:dyDescent="0.35">
      <c r="B232" s="3" t="s">
        <v>211</v>
      </c>
      <c r="D232" s="9">
        <v>129</v>
      </c>
      <c r="E232" s="9">
        <v>248</v>
      </c>
      <c r="F232" s="9">
        <v>16</v>
      </c>
      <c r="G232" s="9">
        <v>3.6</v>
      </c>
      <c r="H232" s="10"/>
      <c r="I232" s="10">
        <v>4.0999999999999996</v>
      </c>
      <c r="J232" s="10">
        <f t="shared" si="19"/>
        <v>12.4</v>
      </c>
      <c r="K232" s="10">
        <v>5.4</v>
      </c>
      <c r="L232" s="10">
        <v>5.5</v>
      </c>
      <c r="M232" s="10">
        <v>1.3</v>
      </c>
      <c r="N232" s="10"/>
      <c r="O232" s="10"/>
      <c r="P232" s="10">
        <v>0</v>
      </c>
      <c r="Q232" s="10"/>
      <c r="R232" s="10"/>
      <c r="S232" s="10">
        <v>4.5999999999999996</v>
      </c>
    </row>
    <row r="233" spans="2:19" x14ac:dyDescent="0.35">
      <c r="B233" s="3" t="s">
        <v>212</v>
      </c>
      <c r="D233" s="9">
        <v>262</v>
      </c>
      <c r="E233" s="9"/>
      <c r="F233" s="9">
        <v>24.2</v>
      </c>
      <c r="G233" s="9">
        <v>0.6</v>
      </c>
      <c r="H233" s="10"/>
      <c r="I233" s="10">
        <v>6.6</v>
      </c>
      <c r="J233" s="10">
        <f t="shared" si="19"/>
        <v>23.599999999999998</v>
      </c>
      <c r="K233" s="10">
        <v>6.4</v>
      </c>
      <c r="L233" s="10">
        <v>15.7</v>
      </c>
      <c r="M233" s="10">
        <v>4.0999999999999996</v>
      </c>
      <c r="N233" s="10">
        <v>6.5</v>
      </c>
      <c r="O233" s="10">
        <v>3.9</v>
      </c>
      <c r="P233" s="10"/>
      <c r="Q233" s="10"/>
      <c r="R233" s="10"/>
      <c r="S233" s="10">
        <v>127</v>
      </c>
    </row>
    <row r="234" spans="2:19" x14ac:dyDescent="0.35">
      <c r="B234" s="3" t="s">
        <v>213</v>
      </c>
      <c r="D234" s="9">
        <v>3</v>
      </c>
      <c r="E234" s="9">
        <v>30</v>
      </c>
      <c r="F234" s="9">
        <v>1</v>
      </c>
      <c r="G234" s="9"/>
      <c r="H234" s="10"/>
      <c r="I234" s="10"/>
      <c r="J234" s="10">
        <f>F234</f>
        <v>1</v>
      </c>
      <c r="K234" s="10">
        <v>0.1</v>
      </c>
      <c r="L234" s="10">
        <v>0</v>
      </c>
      <c r="M234" s="10"/>
      <c r="N234" s="10"/>
      <c r="O234" s="10"/>
      <c r="P234" s="10"/>
      <c r="Q234" s="10"/>
      <c r="R234" s="10"/>
      <c r="S234" s="10"/>
    </row>
    <row r="235" spans="2:19" x14ac:dyDescent="0.35">
      <c r="B235" s="3" t="s">
        <v>214</v>
      </c>
      <c r="D235" s="9">
        <v>880</v>
      </c>
      <c r="E235" s="9">
        <v>174</v>
      </c>
      <c r="F235" s="9">
        <v>100</v>
      </c>
      <c r="G235" s="9">
        <v>11</v>
      </c>
      <c r="H235" s="10"/>
      <c r="I235" s="10">
        <v>0</v>
      </c>
      <c r="J235" s="10">
        <f t="shared" ref="J235:J251" si="20">F235-G235</f>
        <v>89</v>
      </c>
      <c r="K235" s="10">
        <v>15</v>
      </c>
      <c r="L235" s="10">
        <v>47</v>
      </c>
      <c r="M235" s="10">
        <v>3.5</v>
      </c>
      <c r="N235" s="10"/>
      <c r="O235" s="10"/>
      <c r="P235" s="10">
        <v>0</v>
      </c>
      <c r="Q235" s="10"/>
      <c r="R235" s="10"/>
      <c r="S235" s="10">
        <v>0</v>
      </c>
    </row>
    <row r="236" spans="2:19" x14ac:dyDescent="0.35">
      <c r="B236" s="3" t="s">
        <v>215</v>
      </c>
      <c r="D236" s="9">
        <v>320</v>
      </c>
      <c r="E236" s="9">
        <v>35</v>
      </c>
      <c r="F236" s="9">
        <v>0</v>
      </c>
      <c r="G236" s="9">
        <v>0</v>
      </c>
      <c r="H236" s="10">
        <v>0</v>
      </c>
      <c r="I236" s="10">
        <v>0</v>
      </c>
      <c r="J236" s="10">
        <f t="shared" si="20"/>
        <v>0</v>
      </c>
      <c r="K236" s="10">
        <v>0</v>
      </c>
      <c r="L236" s="10">
        <v>35</v>
      </c>
      <c r="M236" s="10">
        <v>21</v>
      </c>
      <c r="N236" s="10"/>
      <c r="O236" s="10"/>
      <c r="P236" s="10">
        <v>1</v>
      </c>
      <c r="Q236" s="10"/>
      <c r="R236" s="10"/>
      <c r="S236" s="10">
        <v>90</v>
      </c>
    </row>
    <row r="237" spans="2:19" x14ac:dyDescent="0.35">
      <c r="B237" s="3" t="s">
        <v>216</v>
      </c>
      <c r="D237" s="9">
        <v>66</v>
      </c>
      <c r="E237" s="9">
        <v>25</v>
      </c>
      <c r="F237" s="9">
        <v>12</v>
      </c>
      <c r="G237" s="9">
        <v>0.7</v>
      </c>
      <c r="H237" s="10"/>
      <c r="I237" s="10">
        <v>1</v>
      </c>
      <c r="J237" s="10">
        <f t="shared" si="20"/>
        <v>11.3</v>
      </c>
      <c r="K237" s="10">
        <v>2.2000000000000002</v>
      </c>
      <c r="L237" s="10">
        <v>0.8</v>
      </c>
      <c r="M237" s="10">
        <v>0.2</v>
      </c>
      <c r="N237" s="10">
        <v>0.1</v>
      </c>
      <c r="O237" s="10">
        <v>0.4</v>
      </c>
      <c r="P237" s="10"/>
      <c r="Q237" s="10"/>
      <c r="R237" s="10"/>
      <c r="S237" s="10"/>
    </row>
    <row r="238" spans="2:19" x14ac:dyDescent="0.35">
      <c r="B238" s="3" t="s">
        <v>217</v>
      </c>
      <c r="D238" s="9">
        <v>210</v>
      </c>
      <c r="E238" s="9"/>
      <c r="F238" s="9">
        <v>18</v>
      </c>
      <c r="G238" s="9">
        <v>3</v>
      </c>
      <c r="H238" s="10"/>
      <c r="I238" s="10">
        <v>4</v>
      </c>
      <c r="J238" s="10">
        <f t="shared" si="20"/>
        <v>15</v>
      </c>
      <c r="K238" s="10">
        <v>13</v>
      </c>
      <c r="L238" s="10">
        <v>10</v>
      </c>
      <c r="M238" s="10">
        <v>7</v>
      </c>
      <c r="N238" s="10">
        <v>0</v>
      </c>
      <c r="O238" s="10">
        <v>0</v>
      </c>
      <c r="P238" s="10">
        <v>0</v>
      </c>
      <c r="Q238" s="10"/>
      <c r="R238" s="10"/>
      <c r="S238" s="10">
        <v>35</v>
      </c>
    </row>
    <row r="239" spans="2:19" x14ac:dyDescent="0.35">
      <c r="B239" s="3" t="s">
        <v>218</v>
      </c>
      <c r="D239" s="9">
        <v>209</v>
      </c>
      <c r="E239" s="9">
        <v>144</v>
      </c>
      <c r="F239" s="9">
        <v>24</v>
      </c>
      <c r="G239" s="9">
        <v>2.1</v>
      </c>
      <c r="H239" s="10"/>
      <c r="I239" s="10">
        <v>11</v>
      </c>
      <c r="J239" s="10">
        <f t="shared" si="20"/>
        <v>21.9</v>
      </c>
      <c r="K239" s="10">
        <v>4</v>
      </c>
      <c r="L239" s="10">
        <v>11</v>
      </c>
      <c r="M239" s="10">
        <v>6.5</v>
      </c>
      <c r="N239" s="10">
        <v>3</v>
      </c>
      <c r="O239" s="10">
        <v>0.7</v>
      </c>
      <c r="P239" s="10">
        <v>0.4</v>
      </c>
      <c r="Q239" s="10"/>
      <c r="R239" s="10"/>
      <c r="S239" s="10">
        <v>82</v>
      </c>
    </row>
    <row r="240" spans="2:19" x14ac:dyDescent="0.35">
      <c r="B240" s="3" t="s">
        <v>219</v>
      </c>
      <c r="D240" s="9">
        <v>360</v>
      </c>
      <c r="E240" s="9">
        <v>226</v>
      </c>
      <c r="F240" s="9">
        <v>46</v>
      </c>
      <c r="G240" s="9">
        <v>5</v>
      </c>
      <c r="H240" s="10"/>
      <c r="I240" s="10">
        <v>7</v>
      </c>
      <c r="J240" s="10">
        <f t="shared" si="20"/>
        <v>41</v>
      </c>
      <c r="K240" s="10">
        <v>17</v>
      </c>
      <c r="L240" s="10">
        <v>12</v>
      </c>
      <c r="M240" s="10">
        <v>3.5</v>
      </c>
      <c r="N240" s="10"/>
      <c r="O240" s="10"/>
      <c r="P240" s="10"/>
      <c r="Q240" s="10"/>
      <c r="R240" s="10"/>
      <c r="S240" s="10">
        <v>45</v>
      </c>
    </row>
    <row r="241" spans="2:19" x14ac:dyDescent="0.35">
      <c r="B241" s="3" t="s">
        <v>220</v>
      </c>
      <c r="D241" s="9">
        <v>160</v>
      </c>
      <c r="E241" s="9"/>
      <c r="F241" s="9">
        <v>15</v>
      </c>
      <c r="G241" s="9">
        <v>1</v>
      </c>
      <c r="H241" s="10"/>
      <c r="I241" s="10"/>
      <c r="J241" s="10">
        <f t="shared" si="20"/>
        <v>14</v>
      </c>
      <c r="K241" s="10">
        <v>2</v>
      </c>
      <c r="L241" s="10">
        <v>10</v>
      </c>
      <c r="M241" s="10">
        <v>1</v>
      </c>
      <c r="N241" s="10"/>
      <c r="O241" s="10"/>
      <c r="P241" s="10">
        <v>0</v>
      </c>
      <c r="Q241" s="10"/>
      <c r="R241" s="10"/>
      <c r="S241" s="10"/>
    </row>
    <row r="242" spans="2:19" x14ac:dyDescent="0.35">
      <c r="B242" s="3" t="s">
        <v>221</v>
      </c>
      <c r="D242" s="9">
        <v>520</v>
      </c>
      <c r="E242" s="9">
        <v>210</v>
      </c>
      <c r="F242" s="9">
        <v>21</v>
      </c>
      <c r="G242" s="9">
        <v>2</v>
      </c>
      <c r="H242" s="10"/>
      <c r="I242" s="10">
        <v>9</v>
      </c>
      <c r="J242" s="10">
        <f t="shared" si="20"/>
        <v>19</v>
      </c>
      <c r="K242" s="10">
        <v>27</v>
      </c>
      <c r="L242" s="10">
        <v>36</v>
      </c>
      <c r="M242" s="10">
        <v>16</v>
      </c>
      <c r="N242" s="10"/>
      <c r="O242" s="10"/>
      <c r="P242" s="10">
        <v>0</v>
      </c>
      <c r="Q242" s="10"/>
      <c r="R242" s="10"/>
      <c r="S242" s="10">
        <v>80</v>
      </c>
    </row>
    <row r="243" spans="2:19" x14ac:dyDescent="0.35">
      <c r="B243" s="3" t="s">
        <v>222</v>
      </c>
      <c r="D243" s="9">
        <v>606</v>
      </c>
      <c r="E243" s="9">
        <v>280</v>
      </c>
      <c r="F243" s="9">
        <v>45</v>
      </c>
      <c r="G243" s="9">
        <v>3.5</v>
      </c>
      <c r="H243" s="10"/>
      <c r="I243" s="10">
        <v>2.8</v>
      </c>
      <c r="J243" s="10">
        <f t="shared" si="20"/>
        <v>41.5</v>
      </c>
      <c r="K243" s="10">
        <v>30</v>
      </c>
      <c r="L243" s="10">
        <v>33</v>
      </c>
      <c r="M243" s="10">
        <v>10</v>
      </c>
      <c r="N243" s="10">
        <v>11</v>
      </c>
      <c r="O243" s="10">
        <v>9.9</v>
      </c>
      <c r="P243" s="10">
        <v>0.8</v>
      </c>
      <c r="Q243" s="10"/>
      <c r="R243" s="10"/>
      <c r="S243" s="10">
        <v>81</v>
      </c>
    </row>
    <row r="244" spans="2:19" x14ac:dyDescent="0.35">
      <c r="B244" s="3" t="s">
        <v>223</v>
      </c>
      <c r="D244" s="9">
        <v>444</v>
      </c>
      <c r="E244" s="9">
        <v>458</v>
      </c>
      <c r="F244" s="9">
        <v>30</v>
      </c>
      <c r="G244" s="9">
        <v>5.4</v>
      </c>
      <c r="H244" s="10"/>
      <c r="I244" s="10">
        <v>8.1999999999999993</v>
      </c>
      <c r="J244" s="10">
        <f t="shared" si="20"/>
        <v>24.6</v>
      </c>
      <c r="K244" s="10">
        <v>29</v>
      </c>
      <c r="L244" s="10">
        <v>24</v>
      </c>
      <c r="M244" s="10">
        <v>9.6</v>
      </c>
      <c r="N244" s="10"/>
      <c r="O244" s="10"/>
      <c r="P244" s="10">
        <v>0.8</v>
      </c>
      <c r="Q244" s="10"/>
      <c r="R244" s="10"/>
      <c r="S244" s="10">
        <v>121</v>
      </c>
    </row>
    <row r="245" spans="2:19" x14ac:dyDescent="0.35">
      <c r="B245" s="3" t="s">
        <v>224</v>
      </c>
      <c r="D245" s="9">
        <v>330</v>
      </c>
      <c r="E245" s="9">
        <v>418</v>
      </c>
      <c r="F245" s="9">
        <v>17</v>
      </c>
      <c r="G245" s="9">
        <v>5</v>
      </c>
      <c r="H245" s="10"/>
      <c r="I245" s="10">
        <v>6</v>
      </c>
      <c r="J245" s="10">
        <f t="shared" si="20"/>
        <v>12</v>
      </c>
      <c r="K245" s="10">
        <v>32</v>
      </c>
      <c r="L245" s="10">
        <v>16</v>
      </c>
      <c r="M245" s="10">
        <v>8</v>
      </c>
      <c r="N245" s="10"/>
      <c r="O245" s="10"/>
      <c r="P245" s="10">
        <v>1</v>
      </c>
      <c r="Q245" s="10"/>
      <c r="R245" s="10"/>
      <c r="S245" s="10">
        <v>85</v>
      </c>
    </row>
    <row r="246" spans="2:19" x14ac:dyDescent="0.35">
      <c r="B246" s="3" t="s">
        <v>225</v>
      </c>
      <c r="D246" s="9">
        <v>680</v>
      </c>
      <c r="E246" s="9"/>
      <c r="F246" s="9">
        <v>52</v>
      </c>
      <c r="G246" s="9">
        <v>2</v>
      </c>
      <c r="H246" s="10"/>
      <c r="I246" s="10">
        <v>2</v>
      </c>
      <c r="J246" s="10">
        <f t="shared" si="20"/>
        <v>50</v>
      </c>
      <c r="K246" s="10">
        <v>46</v>
      </c>
      <c r="L246" s="10">
        <v>33</v>
      </c>
      <c r="M246" s="10">
        <v>18</v>
      </c>
      <c r="N246" s="10"/>
      <c r="O246" s="10"/>
      <c r="P246" s="10">
        <v>0</v>
      </c>
      <c r="Q246" s="10"/>
      <c r="R246" s="10"/>
      <c r="S246" s="10">
        <v>150</v>
      </c>
    </row>
    <row r="247" spans="2:19" x14ac:dyDescent="0.35">
      <c r="B247" s="3" t="s">
        <v>226</v>
      </c>
      <c r="D247" s="9">
        <v>677</v>
      </c>
      <c r="E247" s="9"/>
      <c r="F247" s="9">
        <v>100.6</v>
      </c>
      <c r="G247" s="9">
        <v>10.199999999999999</v>
      </c>
      <c r="H247" s="10"/>
      <c r="I247" s="10">
        <v>0</v>
      </c>
      <c r="J247" s="10">
        <f t="shared" si="20"/>
        <v>90.399999999999991</v>
      </c>
      <c r="K247" s="10">
        <v>15</v>
      </c>
      <c r="L247" s="10">
        <v>26.1</v>
      </c>
      <c r="M247" s="10">
        <v>5.5</v>
      </c>
      <c r="N247" s="10">
        <v>15.7</v>
      </c>
      <c r="O247" s="10">
        <v>2.5</v>
      </c>
      <c r="P247" s="10"/>
      <c r="Q247" s="10"/>
      <c r="R247" s="10"/>
      <c r="S247" s="10">
        <v>4.4000000000000004</v>
      </c>
    </row>
    <row r="248" spans="2:19" x14ac:dyDescent="0.35">
      <c r="B248" s="3" t="s">
        <v>227</v>
      </c>
      <c r="D248" s="9">
        <v>535</v>
      </c>
      <c r="E248" s="9">
        <v>145</v>
      </c>
      <c r="F248" s="9">
        <v>42</v>
      </c>
      <c r="G248" s="9">
        <v>0.5</v>
      </c>
      <c r="H248" s="10"/>
      <c r="I248" s="10">
        <v>22</v>
      </c>
      <c r="J248" s="10">
        <f t="shared" si="20"/>
        <v>41.5</v>
      </c>
      <c r="K248" s="10">
        <v>8.9</v>
      </c>
      <c r="L248" s="10">
        <v>36</v>
      </c>
      <c r="M248" s="10">
        <v>21</v>
      </c>
      <c r="N248" s="10"/>
      <c r="O248" s="10"/>
      <c r="P248" s="10">
        <v>0.3</v>
      </c>
      <c r="Q248" s="10"/>
      <c r="R248" s="10"/>
      <c r="S248" s="10">
        <v>188</v>
      </c>
    </row>
    <row r="249" spans="2:19" x14ac:dyDescent="0.35">
      <c r="B249" s="3" t="s">
        <v>228</v>
      </c>
      <c r="D249" s="9">
        <v>376.9</v>
      </c>
      <c r="E249" s="9"/>
      <c r="F249" s="9">
        <v>29.8</v>
      </c>
      <c r="G249" s="9">
        <v>1.6</v>
      </c>
      <c r="H249" s="10"/>
      <c r="I249" s="10">
        <v>26.6</v>
      </c>
      <c r="J249" s="10">
        <f t="shared" si="20"/>
        <v>28.2</v>
      </c>
      <c r="K249" s="10">
        <v>3.4</v>
      </c>
      <c r="L249" s="10">
        <v>29.5</v>
      </c>
      <c r="M249" s="10">
        <v>17.8</v>
      </c>
      <c r="N249" s="10">
        <v>8.6999999999999993</v>
      </c>
      <c r="O249" s="10">
        <v>1.2</v>
      </c>
      <c r="P249" s="10"/>
      <c r="Q249" s="10"/>
      <c r="R249" s="10"/>
      <c r="S249" s="10">
        <v>118.4</v>
      </c>
    </row>
    <row r="250" spans="2:19" x14ac:dyDescent="0.35">
      <c r="B250" s="3" t="s">
        <v>229</v>
      </c>
      <c r="D250" s="9">
        <v>96</v>
      </c>
      <c r="E250" s="9">
        <v>248</v>
      </c>
      <c r="F250" s="9">
        <v>8</v>
      </c>
      <c r="G250" s="9">
        <v>0.7</v>
      </c>
      <c r="H250" s="10"/>
      <c r="I250" s="10">
        <v>0.5</v>
      </c>
      <c r="J250" s="10">
        <f t="shared" si="20"/>
        <v>7.3</v>
      </c>
      <c r="K250" s="10">
        <v>1.6</v>
      </c>
      <c r="L250" s="10">
        <v>6</v>
      </c>
      <c r="M250" s="10">
        <v>1.2</v>
      </c>
      <c r="N250" s="10">
        <v>1.5</v>
      </c>
      <c r="O250" s="10">
        <v>3.5</v>
      </c>
      <c r="P250" s="10"/>
      <c r="Q250" s="10"/>
      <c r="R250" s="10"/>
      <c r="S250" s="10">
        <v>0</v>
      </c>
    </row>
    <row r="251" spans="2:19" x14ac:dyDescent="0.35">
      <c r="B251" s="3" t="s">
        <v>230</v>
      </c>
      <c r="D251" s="9">
        <v>40</v>
      </c>
      <c r="E251" s="9">
        <v>17</v>
      </c>
      <c r="F251" s="9">
        <v>5.4</v>
      </c>
      <c r="G251" s="9">
        <v>0.2</v>
      </c>
      <c r="H251" s="10"/>
      <c r="I251" s="10">
        <v>0.2</v>
      </c>
      <c r="J251" s="10">
        <f t="shared" si="20"/>
        <v>5.2</v>
      </c>
      <c r="K251" s="10">
        <v>2.2000000000000002</v>
      </c>
      <c r="L251" s="10">
        <v>0.9</v>
      </c>
      <c r="M251" s="10">
        <v>0.3</v>
      </c>
      <c r="N251" s="10">
        <v>0.4</v>
      </c>
      <c r="O251" s="10">
        <v>0.2</v>
      </c>
      <c r="P251" s="10">
        <v>0</v>
      </c>
      <c r="Q251" s="10"/>
      <c r="R251" s="10"/>
      <c r="S251" s="10"/>
    </row>
    <row r="252" spans="2:19" x14ac:dyDescent="0.35">
      <c r="B252" s="3" t="s">
        <v>231</v>
      </c>
      <c r="D252" s="9">
        <v>256</v>
      </c>
      <c r="E252" s="9">
        <v>253</v>
      </c>
      <c r="F252" s="9">
        <v>22</v>
      </c>
      <c r="G252" s="9"/>
      <c r="H252" s="10"/>
      <c r="I252" s="10"/>
      <c r="J252" s="10"/>
      <c r="K252" s="10">
        <v>25</v>
      </c>
      <c r="L252" s="10">
        <v>8</v>
      </c>
      <c r="M252" s="10">
        <v>3.4</v>
      </c>
      <c r="N252" s="10">
        <v>3.4</v>
      </c>
      <c r="O252" s="10">
        <v>0.5</v>
      </c>
      <c r="P252" s="10"/>
      <c r="Q252" s="10"/>
      <c r="R252" s="10"/>
      <c r="S252" s="10">
        <v>134.1</v>
      </c>
    </row>
    <row r="253" spans="2:19" x14ac:dyDescent="0.35">
      <c r="B253" s="3" t="s">
        <v>232</v>
      </c>
      <c r="D253" s="9">
        <v>233</v>
      </c>
      <c r="E253" s="9">
        <f>CONVERT(7,"ozm","g")</f>
        <v>198.44666187500002</v>
      </c>
      <c r="F253" s="9">
        <v>10</v>
      </c>
      <c r="G253" s="9">
        <v>2</v>
      </c>
      <c r="H253" s="10"/>
      <c r="I253" s="10">
        <v>2.2000000000000002</v>
      </c>
      <c r="J253" s="10">
        <f t="shared" ref="J253:J261" si="21">F253-G253</f>
        <v>8</v>
      </c>
      <c r="K253" s="10">
        <v>34.700000000000003</v>
      </c>
      <c r="L253" s="10">
        <v>7</v>
      </c>
      <c r="M253" s="10">
        <v>1.7</v>
      </c>
      <c r="N253" s="10"/>
      <c r="O253" s="10"/>
      <c r="P253" s="10">
        <v>0</v>
      </c>
      <c r="Q253" s="10"/>
      <c r="R253" s="10"/>
      <c r="S253" s="10">
        <v>98.5</v>
      </c>
    </row>
    <row r="254" spans="2:19" x14ac:dyDescent="0.35">
      <c r="B254" s="3" t="s">
        <v>233</v>
      </c>
      <c r="D254" s="9">
        <v>161</v>
      </c>
      <c r="E254" s="9">
        <v>220</v>
      </c>
      <c r="F254" s="9">
        <v>15</v>
      </c>
      <c r="G254" s="9">
        <v>2.7</v>
      </c>
      <c r="H254" s="10"/>
      <c r="I254" s="10">
        <v>8.1999999999999993</v>
      </c>
      <c r="J254" s="10">
        <f t="shared" si="21"/>
        <v>12.3</v>
      </c>
      <c r="K254" s="10">
        <v>2.2999999999999998</v>
      </c>
      <c r="L254" s="10">
        <v>11</v>
      </c>
      <c r="M254" s="10">
        <v>1.7</v>
      </c>
      <c r="N254" s="10"/>
      <c r="O254" s="10"/>
      <c r="P254" s="10">
        <v>0</v>
      </c>
      <c r="Q254" s="10"/>
      <c r="R254" s="10"/>
      <c r="S254" s="10">
        <v>0.4</v>
      </c>
    </row>
    <row r="255" spans="2:19" x14ac:dyDescent="0.35">
      <c r="B255" s="3" t="s">
        <v>234</v>
      </c>
      <c r="D255" s="9">
        <v>128</v>
      </c>
      <c r="E255" s="9">
        <v>107</v>
      </c>
      <c r="F255" s="9">
        <v>5</v>
      </c>
      <c r="G255" s="9">
        <v>2</v>
      </c>
      <c r="H255" s="10"/>
      <c r="I255" s="10">
        <v>3</v>
      </c>
      <c r="J255" s="10">
        <f t="shared" si="21"/>
        <v>3</v>
      </c>
      <c r="K255" s="10">
        <v>3</v>
      </c>
      <c r="L255" s="10">
        <v>11</v>
      </c>
      <c r="M255" s="10">
        <v>3</v>
      </c>
      <c r="N255" s="10"/>
      <c r="O255" s="10"/>
      <c r="P255" s="10"/>
      <c r="Q255" s="10"/>
      <c r="R255" s="10"/>
      <c r="S255" s="10">
        <v>9</v>
      </c>
    </row>
    <row r="256" spans="2:19" x14ac:dyDescent="0.35">
      <c r="B256" s="3" t="s">
        <v>235</v>
      </c>
      <c r="D256" s="9">
        <v>147</v>
      </c>
      <c r="E256" s="9">
        <v>43</v>
      </c>
      <c r="F256" s="9">
        <v>19</v>
      </c>
      <c r="G256" s="9">
        <v>1</v>
      </c>
      <c r="H256" s="10"/>
      <c r="I256" s="10">
        <v>0.5</v>
      </c>
      <c r="J256" s="10">
        <f t="shared" si="21"/>
        <v>18</v>
      </c>
      <c r="K256" s="10">
        <v>5.2</v>
      </c>
      <c r="L256" s="10">
        <v>5.5</v>
      </c>
      <c r="M256" s="10">
        <v>1.3</v>
      </c>
      <c r="N256" s="10">
        <v>1.2</v>
      </c>
      <c r="O256" s="10">
        <v>2.6</v>
      </c>
      <c r="P256" s="10">
        <v>0</v>
      </c>
      <c r="Q256" s="10"/>
      <c r="R256" s="10"/>
      <c r="S256" s="10">
        <v>3</v>
      </c>
    </row>
    <row r="257" spans="2:19" x14ac:dyDescent="0.35">
      <c r="B257" s="3" t="s">
        <v>236</v>
      </c>
      <c r="D257" s="9">
        <v>140</v>
      </c>
      <c r="E257" s="9"/>
      <c r="F257" s="9">
        <v>24</v>
      </c>
      <c r="G257" s="9">
        <v>1</v>
      </c>
      <c r="H257" s="10"/>
      <c r="I257" s="10">
        <v>4</v>
      </c>
      <c r="J257" s="10">
        <f t="shared" si="21"/>
        <v>23</v>
      </c>
      <c r="K257" s="10">
        <v>4</v>
      </c>
      <c r="L257" s="10">
        <v>4</v>
      </c>
      <c r="M257" s="10">
        <v>1</v>
      </c>
      <c r="N257" s="10"/>
      <c r="O257" s="10"/>
      <c r="P257" s="10">
        <v>0</v>
      </c>
      <c r="Q257" s="10"/>
      <c r="R257" s="10"/>
      <c r="S257" s="10">
        <v>10</v>
      </c>
    </row>
    <row r="258" spans="2:19" x14ac:dyDescent="0.35">
      <c r="B258" s="3" t="s">
        <v>237</v>
      </c>
      <c r="D258" s="9">
        <v>412.7</v>
      </c>
      <c r="E258" s="9"/>
      <c r="F258" s="9">
        <v>6.6</v>
      </c>
      <c r="G258" s="9">
        <v>0.1</v>
      </c>
      <c r="H258" s="10"/>
      <c r="I258" s="10">
        <v>1.9</v>
      </c>
      <c r="J258" s="10">
        <f t="shared" si="21"/>
        <v>6.5</v>
      </c>
      <c r="K258" s="10">
        <v>27.2</v>
      </c>
      <c r="L258" s="10">
        <v>31</v>
      </c>
      <c r="M258" s="10">
        <v>174.5</v>
      </c>
      <c r="N258" s="10">
        <v>9.1999999999999993</v>
      </c>
      <c r="O258" s="10">
        <v>2.2000000000000002</v>
      </c>
      <c r="P258" s="10"/>
      <c r="Q258" s="10"/>
      <c r="R258" s="10"/>
      <c r="S258" s="10">
        <v>70.900000000000006</v>
      </c>
    </row>
    <row r="259" spans="2:19" x14ac:dyDescent="0.35">
      <c r="B259" s="3" t="s">
        <v>238</v>
      </c>
      <c r="D259" s="9">
        <v>1050</v>
      </c>
      <c r="E259" s="9">
        <f>E260*$D$259/$D$260</f>
        <v>600.33632286995521</v>
      </c>
      <c r="F259" s="9">
        <f>F260*$D$259/$D$260</f>
        <v>89.461883408071742</v>
      </c>
      <c r="G259" s="9">
        <f>G260*$D$259/$D$260</f>
        <v>4.4730941704035878</v>
      </c>
      <c r="H259" s="10"/>
      <c r="I259" s="10">
        <f>I260*$D$259/$D$260</f>
        <v>4.7085201793721971</v>
      </c>
      <c r="J259" s="10">
        <f t="shared" si="21"/>
        <v>84.988789237668158</v>
      </c>
      <c r="K259" s="10">
        <f>K260*$D$259/$D$260</f>
        <v>113.00448430493273</v>
      </c>
      <c r="L259" s="10">
        <f>L260*$D$259/$D$260</f>
        <v>23.542600896860986</v>
      </c>
      <c r="M259" s="10">
        <f>M260*$D$259/$D$260</f>
        <v>7.5336322869955161</v>
      </c>
      <c r="N259" s="10"/>
      <c r="O259" s="10"/>
      <c r="P259" s="10"/>
      <c r="Q259" s="10"/>
      <c r="R259" s="10"/>
      <c r="S259" s="10">
        <f>S260*$D$259/$D$260</f>
        <v>331.95067264573993</v>
      </c>
    </row>
    <row r="260" spans="2:19" x14ac:dyDescent="0.35">
      <c r="B260" s="3" t="s">
        <v>239</v>
      </c>
      <c r="D260" s="9">
        <v>446</v>
      </c>
      <c r="E260" s="9">
        <v>255</v>
      </c>
      <c r="F260" s="9">
        <v>38</v>
      </c>
      <c r="G260" s="9">
        <v>1.9</v>
      </c>
      <c r="H260" s="10"/>
      <c r="I260" s="10">
        <v>2</v>
      </c>
      <c r="J260" s="10">
        <f t="shared" si="21"/>
        <v>36.1</v>
      </c>
      <c r="K260" s="10">
        <v>48</v>
      </c>
      <c r="L260" s="10">
        <v>10</v>
      </c>
      <c r="M260" s="10">
        <v>3.2</v>
      </c>
      <c r="N260" s="10"/>
      <c r="O260" s="10"/>
      <c r="P260" s="10"/>
      <c r="Q260" s="10"/>
      <c r="R260" s="10"/>
      <c r="S260" s="10">
        <v>141</v>
      </c>
    </row>
    <row r="261" spans="2:19" x14ac:dyDescent="0.35">
      <c r="B261" s="3" t="s">
        <v>240</v>
      </c>
      <c r="D261" s="9">
        <v>868</v>
      </c>
      <c r="E261" s="9">
        <v>436</v>
      </c>
      <c r="F261" s="9">
        <v>31</v>
      </c>
      <c r="G261" s="9">
        <v>8</v>
      </c>
      <c r="H261" s="10"/>
      <c r="I261" s="10">
        <v>8</v>
      </c>
      <c r="J261" s="10">
        <f t="shared" si="21"/>
        <v>23</v>
      </c>
      <c r="K261" s="10">
        <v>71</v>
      </c>
      <c r="L261" s="10">
        <v>32</v>
      </c>
      <c r="M261" s="10">
        <v>5</v>
      </c>
      <c r="N261" s="10"/>
      <c r="O261" s="10"/>
      <c r="P261" s="10">
        <v>0</v>
      </c>
      <c r="Q261" s="10"/>
      <c r="R261" s="10"/>
      <c r="S261" s="10">
        <v>154</v>
      </c>
    </row>
    <row r="262" spans="2:19" x14ac:dyDescent="0.35">
      <c r="B262" s="3" t="s">
        <v>241</v>
      </c>
      <c r="D262" s="9">
        <v>255</v>
      </c>
      <c r="E262" s="9">
        <v>200</v>
      </c>
      <c r="F262" s="9">
        <v>4</v>
      </c>
      <c r="G262" s="9">
        <v>0</v>
      </c>
      <c r="H262" s="10"/>
      <c r="I262" s="10">
        <v>0</v>
      </c>
      <c r="J262" s="10">
        <v>4</v>
      </c>
      <c r="K262" s="10">
        <v>60</v>
      </c>
      <c r="L262" s="10">
        <v>7.2</v>
      </c>
      <c r="M262" s="10">
        <v>1.5</v>
      </c>
      <c r="N262" s="10"/>
      <c r="O262" s="10"/>
      <c r="P262" s="10">
        <v>0</v>
      </c>
      <c r="Q262" s="10"/>
      <c r="R262" s="10"/>
      <c r="S262" s="10">
        <v>130</v>
      </c>
    </row>
    <row r="263" spans="2:19" x14ac:dyDescent="0.35">
      <c r="B263" s="3" t="s">
        <v>242</v>
      </c>
      <c r="D263" s="9">
        <v>220</v>
      </c>
      <c r="E263" s="9"/>
      <c r="F263" s="9">
        <v>34</v>
      </c>
      <c r="G263" s="9">
        <v>1</v>
      </c>
      <c r="H263" s="10"/>
      <c r="I263" s="10">
        <v>4</v>
      </c>
      <c r="J263" s="10">
        <f t="shared" ref="J263:J303" si="22">F263-G263</f>
        <v>33</v>
      </c>
      <c r="K263" s="10">
        <v>2</v>
      </c>
      <c r="L263" s="10">
        <v>10</v>
      </c>
      <c r="M263" s="10">
        <v>7</v>
      </c>
      <c r="N263" s="10"/>
      <c r="O263" s="10"/>
      <c r="P263" s="10"/>
      <c r="Q263" s="10"/>
      <c r="R263" s="10"/>
      <c r="S263" s="10"/>
    </row>
    <row r="264" spans="2:19" x14ac:dyDescent="0.35">
      <c r="B264" s="3" t="s">
        <v>243</v>
      </c>
      <c r="D264" s="9">
        <v>160</v>
      </c>
      <c r="E264" s="9"/>
      <c r="F264" s="9">
        <v>20.5</v>
      </c>
      <c r="G264" s="9">
        <v>0</v>
      </c>
      <c r="H264" s="10"/>
      <c r="I264" s="10">
        <v>12.5</v>
      </c>
      <c r="J264" s="10">
        <f t="shared" si="22"/>
        <v>20.5</v>
      </c>
      <c r="K264" s="10">
        <v>2.5</v>
      </c>
      <c r="L264" s="10">
        <v>7.5</v>
      </c>
      <c r="M264" s="10">
        <v>4.5</v>
      </c>
      <c r="N264" s="10"/>
      <c r="O264" s="10"/>
      <c r="P264" s="10">
        <v>0</v>
      </c>
      <c r="Q264" s="10"/>
      <c r="R264" s="10"/>
      <c r="S264" s="10">
        <v>22.5</v>
      </c>
    </row>
    <row r="265" spans="2:19" x14ac:dyDescent="0.35">
      <c r="B265" s="3" t="s">
        <v>244</v>
      </c>
      <c r="D265" s="9">
        <v>428</v>
      </c>
      <c r="E265" s="9">
        <v>100</v>
      </c>
      <c r="F265" s="9">
        <v>37.619999999999997</v>
      </c>
      <c r="G265" s="9">
        <v>2.6</v>
      </c>
      <c r="H265" s="10"/>
      <c r="I265" s="10">
        <v>12.71</v>
      </c>
      <c r="J265" s="10">
        <f t="shared" si="22"/>
        <v>35.019999999999996</v>
      </c>
      <c r="K265" s="10">
        <v>6.7</v>
      </c>
      <c r="L265" s="10">
        <v>29.03</v>
      </c>
      <c r="M265" s="10">
        <v>12.224</v>
      </c>
      <c r="N265" s="10">
        <v>9.7430000000000003</v>
      </c>
      <c r="O265" s="10">
        <v>5.23</v>
      </c>
      <c r="P265" s="10">
        <v>0</v>
      </c>
      <c r="Q265" s="10"/>
      <c r="R265" s="10"/>
      <c r="S265" s="10">
        <v>45</v>
      </c>
    </row>
    <row r="266" spans="2:19" x14ac:dyDescent="0.35">
      <c r="B266" s="3" t="s">
        <v>245</v>
      </c>
      <c r="D266" s="9">
        <v>398</v>
      </c>
      <c r="E266" s="9">
        <v>100</v>
      </c>
      <c r="F266" s="9">
        <v>92</v>
      </c>
      <c r="G266" s="9">
        <v>3.3</v>
      </c>
      <c r="H266" s="10"/>
      <c r="I266" s="10">
        <v>83</v>
      </c>
      <c r="J266" s="10">
        <f t="shared" si="22"/>
        <v>88.7</v>
      </c>
      <c r="K266" s="10">
        <v>3.3</v>
      </c>
      <c r="L266" s="10">
        <v>1.7</v>
      </c>
      <c r="M266" s="10">
        <v>1.7</v>
      </c>
      <c r="N266" s="10">
        <v>0</v>
      </c>
      <c r="O266" s="10">
        <v>0</v>
      </c>
      <c r="P266" s="10">
        <v>0</v>
      </c>
      <c r="Q266" s="10"/>
      <c r="R266" s="10"/>
      <c r="S266" s="10">
        <v>0</v>
      </c>
    </row>
    <row r="267" spans="2:19" x14ac:dyDescent="0.35">
      <c r="B267" s="3" t="s">
        <v>246</v>
      </c>
      <c r="D267" s="9">
        <v>990</v>
      </c>
      <c r="E267" s="9">
        <v>591</v>
      </c>
      <c r="F267" s="9">
        <v>69</v>
      </c>
      <c r="G267" s="9">
        <v>7</v>
      </c>
      <c r="H267" s="10"/>
      <c r="I267" s="10">
        <v>25</v>
      </c>
      <c r="J267" s="10">
        <f t="shared" si="22"/>
        <v>62</v>
      </c>
      <c r="K267" s="10">
        <v>67</v>
      </c>
      <c r="L267" s="10">
        <v>59</v>
      </c>
      <c r="M267" s="10">
        <v>6</v>
      </c>
      <c r="N267" s="10"/>
      <c r="O267" s="10"/>
      <c r="P267" s="10"/>
      <c r="Q267" s="10"/>
      <c r="R267" s="10"/>
      <c r="S267" s="10">
        <v>130</v>
      </c>
    </row>
    <row r="268" spans="2:19" x14ac:dyDescent="0.35">
      <c r="B268" s="3" t="s">
        <v>247</v>
      </c>
      <c r="D268" s="9">
        <v>440</v>
      </c>
      <c r="E268" s="9"/>
      <c r="F268" s="9">
        <v>28</v>
      </c>
      <c r="G268" s="9">
        <v>5</v>
      </c>
      <c r="H268" s="10"/>
      <c r="I268" s="10"/>
      <c r="J268" s="10">
        <f t="shared" si="22"/>
        <v>23</v>
      </c>
      <c r="K268" s="10">
        <v>27</v>
      </c>
      <c r="L268" s="10">
        <v>27</v>
      </c>
      <c r="M268" s="10">
        <v>7</v>
      </c>
      <c r="N268" s="10"/>
      <c r="O268" s="10"/>
      <c r="P268" s="10"/>
      <c r="Q268" s="10"/>
      <c r="R268" s="10"/>
      <c r="S268" s="10">
        <v>95</v>
      </c>
    </row>
    <row r="269" spans="2:19" x14ac:dyDescent="0.35">
      <c r="B269" s="3" t="s">
        <v>248</v>
      </c>
      <c r="D269" s="9">
        <v>240</v>
      </c>
      <c r="E269" s="9"/>
      <c r="F269" s="9">
        <v>21.3</v>
      </c>
      <c r="G269" s="9">
        <v>2</v>
      </c>
      <c r="H269" s="10">
        <v>12.7</v>
      </c>
      <c r="I269" s="10">
        <v>4</v>
      </c>
      <c r="J269" s="10">
        <f t="shared" si="22"/>
        <v>19.3</v>
      </c>
      <c r="K269" s="10">
        <v>14.7</v>
      </c>
      <c r="L269" s="10">
        <v>10.6</v>
      </c>
      <c r="M269" s="10">
        <v>3.6</v>
      </c>
      <c r="N269" s="10">
        <v>2.8</v>
      </c>
      <c r="O269" s="10">
        <v>2.9</v>
      </c>
      <c r="P269" s="10"/>
      <c r="Q269" s="10"/>
      <c r="R269" s="10"/>
      <c r="S269" s="10">
        <v>42.2</v>
      </c>
    </row>
    <row r="270" spans="2:19" x14ac:dyDescent="0.35">
      <c r="B270" s="3" t="s">
        <v>249</v>
      </c>
      <c r="D270" s="9">
        <v>209</v>
      </c>
      <c r="E270" s="9"/>
      <c r="F270" s="9">
        <v>5.0999999999999996</v>
      </c>
      <c r="G270" s="9">
        <v>0.5</v>
      </c>
      <c r="H270" s="10">
        <v>4.2</v>
      </c>
      <c r="I270" s="10">
        <v>0</v>
      </c>
      <c r="J270" s="10">
        <f t="shared" si="22"/>
        <v>4.5999999999999996</v>
      </c>
      <c r="K270" s="10">
        <v>9.1999999999999993</v>
      </c>
      <c r="L270" s="10">
        <v>16.600000000000001</v>
      </c>
      <c r="M270" s="10">
        <v>7.1</v>
      </c>
      <c r="N270" s="10">
        <v>7.4</v>
      </c>
      <c r="O270" s="10">
        <v>0.7</v>
      </c>
      <c r="P270" s="10"/>
      <c r="Q270" s="10"/>
      <c r="R270" s="10"/>
      <c r="S270" s="10">
        <v>37.5</v>
      </c>
    </row>
    <row r="271" spans="2:19" x14ac:dyDescent="0.35">
      <c r="B271" s="3" t="s">
        <v>250</v>
      </c>
      <c r="D271" s="9">
        <v>467</v>
      </c>
      <c r="E271" s="9"/>
      <c r="F271" s="9">
        <v>68</v>
      </c>
      <c r="G271" s="9">
        <v>1</v>
      </c>
      <c r="H271" s="10"/>
      <c r="I271" s="10">
        <v>39</v>
      </c>
      <c r="J271" s="10">
        <f t="shared" si="22"/>
        <v>67</v>
      </c>
      <c r="K271" s="10">
        <v>6</v>
      </c>
      <c r="L271" s="10">
        <v>19</v>
      </c>
      <c r="M271" s="10">
        <v>4</v>
      </c>
      <c r="N271" s="10"/>
      <c r="O271" s="10"/>
      <c r="P271" s="10">
        <v>0</v>
      </c>
      <c r="Q271" s="10"/>
      <c r="R271" s="10"/>
      <c r="S271" s="10"/>
    </row>
    <row r="272" spans="2:19" x14ac:dyDescent="0.35">
      <c r="B272" s="3" t="s">
        <v>251</v>
      </c>
      <c r="D272" s="9">
        <v>270</v>
      </c>
      <c r="E272" s="9"/>
      <c r="F272" s="9">
        <v>38</v>
      </c>
      <c r="G272" s="9">
        <v>1</v>
      </c>
      <c r="H272" s="10"/>
      <c r="I272" s="10">
        <v>26</v>
      </c>
      <c r="J272" s="10">
        <f t="shared" si="22"/>
        <v>37</v>
      </c>
      <c r="K272" s="10">
        <v>2</v>
      </c>
      <c r="L272" s="10">
        <v>12</v>
      </c>
      <c r="M272" s="10">
        <v>5</v>
      </c>
      <c r="N272" s="10"/>
      <c r="O272" s="10"/>
      <c r="P272" s="10">
        <v>1.5</v>
      </c>
      <c r="Q272" s="10"/>
      <c r="R272" s="10"/>
      <c r="S272" s="10">
        <v>15</v>
      </c>
    </row>
    <row r="273" spans="2:19" x14ac:dyDescent="0.35">
      <c r="B273" s="3" t="s">
        <v>252</v>
      </c>
      <c r="D273" s="9">
        <v>152</v>
      </c>
      <c r="E273" s="9"/>
      <c r="F273" s="9">
        <v>36</v>
      </c>
      <c r="G273" s="9"/>
      <c r="H273" s="10"/>
      <c r="I273" s="10">
        <v>30</v>
      </c>
      <c r="J273" s="10">
        <f t="shared" si="22"/>
        <v>36</v>
      </c>
      <c r="K273" s="10">
        <v>1.8</v>
      </c>
      <c r="L273" s="10">
        <v>0</v>
      </c>
      <c r="M273" s="10">
        <v>0</v>
      </c>
      <c r="N273" s="10"/>
      <c r="O273" s="10"/>
      <c r="P273" s="10"/>
      <c r="Q273" s="10"/>
      <c r="R273" s="10"/>
      <c r="S273" s="10"/>
    </row>
    <row r="274" spans="2:19" x14ac:dyDescent="0.35">
      <c r="B274" s="3" t="s">
        <v>253</v>
      </c>
      <c r="D274" s="9">
        <v>43</v>
      </c>
      <c r="E274" s="9"/>
      <c r="F274" s="9">
        <v>1.1000000000000001</v>
      </c>
      <c r="G274" s="9">
        <v>1</v>
      </c>
      <c r="H274" s="10"/>
      <c r="I274" s="10">
        <v>0.5</v>
      </c>
      <c r="J274" s="10">
        <f t="shared" si="22"/>
        <v>0.10000000000000009</v>
      </c>
      <c r="K274" s="10">
        <v>0.2</v>
      </c>
      <c r="L274" s="10">
        <v>4.2</v>
      </c>
      <c r="M274" s="10">
        <v>0.6</v>
      </c>
      <c r="N274" s="10"/>
      <c r="O274" s="10"/>
      <c r="P274" s="10"/>
      <c r="Q274" s="10"/>
      <c r="R274" s="10"/>
      <c r="S274" s="10"/>
    </row>
    <row r="275" spans="2:19" x14ac:dyDescent="0.35">
      <c r="B275" s="3" t="s">
        <v>254</v>
      </c>
      <c r="D275" s="9">
        <v>110</v>
      </c>
      <c r="E275" s="9"/>
      <c r="F275" s="9">
        <v>19</v>
      </c>
      <c r="G275" s="9">
        <v>2</v>
      </c>
      <c r="H275" s="10"/>
      <c r="I275" s="10">
        <v>3</v>
      </c>
      <c r="J275" s="10">
        <f t="shared" si="22"/>
        <v>17</v>
      </c>
      <c r="K275" s="10">
        <v>7</v>
      </c>
      <c r="L275" s="10">
        <v>0.5</v>
      </c>
      <c r="M275" s="10">
        <v>0.3</v>
      </c>
      <c r="N275" s="10"/>
      <c r="O275" s="10"/>
      <c r="P275" s="10">
        <v>0</v>
      </c>
      <c r="Q275" s="10"/>
      <c r="R275" s="10"/>
      <c r="S275" s="10">
        <v>5</v>
      </c>
    </row>
    <row r="276" spans="2:19" x14ac:dyDescent="0.35">
      <c r="B276" s="3" t="s">
        <v>255</v>
      </c>
      <c r="D276" s="9">
        <v>259.3</v>
      </c>
      <c r="E276" s="9">
        <v>149</v>
      </c>
      <c r="F276" s="9">
        <v>21</v>
      </c>
      <c r="G276" s="9">
        <v>1.9</v>
      </c>
      <c r="H276" s="10"/>
      <c r="I276" s="10">
        <v>5</v>
      </c>
      <c r="J276" s="10">
        <f t="shared" si="22"/>
        <v>19.100000000000001</v>
      </c>
      <c r="K276" s="10">
        <v>25</v>
      </c>
      <c r="L276" s="10">
        <v>8</v>
      </c>
      <c r="M276" s="10">
        <v>1.5</v>
      </c>
      <c r="N276" s="10"/>
      <c r="O276" s="10"/>
      <c r="P276" s="10"/>
      <c r="Q276" s="10"/>
      <c r="R276" s="10"/>
      <c r="S276" s="10"/>
    </row>
    <row r="277" spans="2:19" x14ac:dyDescent="0.35">
      <c r="B277" s="3" t="s">
        <v>256</v>
      </c>
      <c r="D277" s="9">
        <v>280</v>
      </c>
      <c r="E277" s="9"/>
      <c r="F277" s="9">
        <v>50</v>
      </c>
      <c r="G277" s="9">
        <v>2</v>
      </c>
      <c r="H277" s="10"/>
      <c r="I277" s="10">
        <v>1</v>
      </c>
      <c r="J277" s="10">
        <f t="shared" si="22"/>
        <v>48</v>
      </c>
      <c r="K277" s="10">
        <v>6</v>
      </c>
      <c r="L277" s="10">
        <v>1</v>
      </c>
      <c r="M277" s="10"/>
      <c r="N277" s="10"/>
      <c r="O277" s="10"/>
      <c r="P277" s="10"/>
      <c r="Q277" s="10"/>
      <c r="R277" s="10"/>
      <c r="S277" s="10"/>
    </row>
    <row r="278" spans="2:19" x14ac:dyDescent="0.35">
      <c r="B278" s="3" t="s">
        <v>257</v>
      </c>
      <c r="D278" s="9">
        <v>460</v>
      </c>
      <c r="E278" s="9"/>
      <c r="F278" s="9">
        <v>43</v>
      </c>
      <c r="G278" s="9">
        <v>0</v>
      </c>
      <c r="H278" s="10"/>
      <c r="I278" s="10">
        <v>7</v>
      </c>
      <c r="J278" s="10">
        <f t="shared" si="22"/>
        <v>43</v>
      </c>
      <c r="K278" s="10">
        <v>21</v>
      </c>
      <c r="L278" s="10">
        <v>23</v>
      </c>
      <c r="M278" s="10">
        <v>13</v>
      </c>
      <c r="N278" s="10"/>
      <c r="O278" s="10"/>
      <c r="P278" s="10">
        <v>0</v>
      </c>
      <c r="Q278" s="10"/>
      <c r="R278" s="10"/>
      <c r="S278" s="10">
        <v>240</v>
      </c>
    </row>
    <row r="279" spans="2:19" x14ac:dyDescent="0.35">
      <c r="B279" s="3" t="s">
        <v>258</v>
      </c>
      <c r="D279" s="9">
        <v>300</v>
      </c>
      <c r="E279" s="9">
        <v>69</v>
      </c>
      <c r="F279" s="9">
        <v>30</v>
      </c>
      <c r="G279" s="9">
        <v>1</v>
      </c>
      <c r="H279" s="10"/>
      <c r="I279" s="10">
        <v>4</v>
      </c>
      <c r="J279" s="10">
        <f t="shared" si="22"/>
        <v>29</v>
      </c>
      <c r="K279" s="10">
        <v>6</v>
      </c>
      <c r="L279" s="10">
        <v>18</v>
      </c>
      <c r="M279" s="10">
        <v>11</v>
      </c>
      <c r="N279" s="10"/>
      <c r="O279" s="10"/>
      <c r="P279" s="10">
        <v>0.5</v>
      </c>
      <c r="Q279" s="10"/>
      <c r="R279" s="10"/>
      <c r="S279" s="10">
        <v>55</v>
      </c>
    </row>
    <row r="280" spans="2:19" x14ac:dyDescent="0.35">
      <c r="B280" s="3" t="s">
        <v>259</v>
      </c>
      <c r="D280" s="9">
        <v>410</v>
      </c>
      <c r="E280" s="9">
        <v>334</v>
      </c>
      <c r="F280" s="9">
        <v>10</v>
      </c>
      <c r="G280" s="9">
        <v>4</v>
      </c>
      <c r="H280" s="10"/>
      <c r="I280" s="10"/>
      <c r="J280" s="10">
        <f t="shared" si="22"/>
        <v>6</v>
      </c>
      <c r="K280" s="10">
        <v>32</v>
      </c>
      <c r="L280" s="10">
        <v>27</v>
      </c>
      <c r="M280" s="10">
        <v>12</v>
      </c>
      <c r="N280" s="10"/>
      <c r="O280" s="10"/>
      <c r="P280" s="10">
        <v>0.4</v>
      </c>
      <c r="Q280" s="10"/>
      <c r="R280" s="10"/>
      <c r="S280" s="10">
        <v>285</v>
      </c>
    </row>
    <row r="281" spans="2:19" x14ac:dyDescent="0.35">
      <c r="B281" s="3" t="s">
        <v>260</v>
      </c>
      <c r="D281" s="9">
        <v>400</v>
      </c>
      <c r="E281" s="9"/>
      <c r="F281" s="9">
        <v>38</v>
      </c>
      <c r="G281" s="9">
        <v>1</v>
      </c>
      <c r="H281" s="10"/>
      <c r="I281" s="10">
        <v>4</v>
      </c>
      <c r="J281" s="10">
        <f t="shared" si="22"/>
        <v>37</v>
      </c>
      <c r="K281" s="10">
        <v>17</v>
      </c>
      <c r="L281" s="10">
        <v>20</v>
      </c>
      <c r="M281" s="10">
        <v>9</v>
      </c>
      <c r="N281" s="10">
        <v>0</v>
      </c>
      <c r="O281" s="10">
        <v>0</v>
      </c>
      <c r="P281" s="10">
        <v>0</v>
      </c>
      <c r="Q281" s="10"/>
      <c r="R281" s="10"/>
      <c r="S281" s="10">
        <v>60</v>
      </c>
    </row>
    <row r="282" spans="2:19" x14ac:dyDescent="0.35">
      <c r="B282" s="3" t="s">
        <v>261</v>
      </c>
      <c r="D282" s="9">
        <v>78</v>
      </c>
      <c r="E282" s="9"/>
      <c r="F282" s="9">
        <v>8</v>
      </c>
      <c r="G282" s="9">
        <v>1</v>
      </c>
      <c r="H282" s="10"/>
      <c r="I282" s="10">
        <v>5</v>
      </c>
      <c r="J282" s="10">
        <f t="shared" si="22"/>
        <v>7</v>
      </c>
      <c r="K282" s="10">
        <v>3</v>
      </c>
      <c r="L282" s="10">
        <v>4</v>
      </c>
      <c r="M282" s="10">
        <v>2</v>
      </c>
      <c r="N282" s="10">
        <v>1</v>
      </c>
      <c r="O282" s="10">
        <v>0</v>
      </c>
      <c r="P282" s="10">
        <v>0</v>
      </c>
      <c r="Q282" s="10"/>
      <c r="R282" s="10"/>
      <c r="S282" s="10">
        <v>7</v>
      </c>
    </row>
    <row r="283" spans="2:19" x14ac:dyDescent="0.35">
      <c r="B283" s="3" t="s">
        <v>262</v>
      </c>
      <c r="D283" s="9">
        <v>196</v>
      </c>
      <c r="E283" s="9"/>
      <c r="F283" s="9">
        <v>18.5</v>
      </c>
      <c r="G283" s="9">
        <v>1.6</v>
      </c>
      <c r="H283" s="10"/>
      <c r="I283" s="10">
        <v>1.25</v>
      </c>
      <c r="J283" s="10">
        <f t="shared" si="22"/>
        <v>16.899999999999999</v>
      </c>
      <c r="K283" s="10">
        <v>1.93</v>
      </c>
      <c r="L283" s="10">
        <v>13.1</v>
      </c>
      <c r="M283" s="10">
        <v>1.8</v>
      </c>
      <c r="N283" s="10">
        <v>5.4</v>
      </c>
      <c r="O283" s="10">
        <v>5.4</v>
      </c>
      <c r="P283" s="10"/>
      <c r="Q283" s="10"/>
      <c r="R283" s="10"/>
      <c r="S283" s="10"/>
    </row>
    <row r="284" spans="2:19" x14ac:dyDescent="0.35">
      <c r="B284" s="3" t="s">
        <v>263</v>
      </c>
      <c r="D284" s="9">
        <v>610</v>
      </c>
      <c r="E284" s="9"/>
      <c r="F284" s="9">
        <v>83</v>
      </c>
      <c r="G284" s="9">
        <v>2</v>
      </c>
      <c r="H284" s="10"/>
      <c r="I284" s="10"/>
      <c r="J284" s="10">
        <f t="shared" si="22"/>
        <v>81</v>
      </c>
      <c r="K284" s="10">
        <v>29</v>
      </c>
      <c r="L284" s="10">
        <v>18</v>
      </c>
      <c r="M284" s="10"/>
      <c r="N284" s="10"/>
      <c r="O284" s="10"/>
      <c r="P284" s="10"/>
      <c r="Q284" s="10"/>
      <c r="R284" s="10"/>
      <c r="S284" s="10">
        <v>75</v>
      </c>
    </row>
    <row r="285" spans="2:19" x14ac:dyDescent="0.35">
      <c r="B285" s="3" t="s">
        <v>264</v>
      </c>
      <c r="D285" s="9">
        <v>111</v>
      </c>
      <c r="E285" s="9"/>
      <c r="F285" s="9">
        <v>17</v>
      </c>
      <c r="G285" s="9">
        <v>2</v>
      </c>
      <c r="H285" s="10"/>
      <c r="I285" s="10">
        <v>0</v>
      </c>
      <c r="J285" s="10">
        <f t="shared" si="22"/>
        <v>15</v>
      </c>
      <c r="K285" s="10">
        <v>1</v>
      </c>
      <c r="L285" s="10">
        <v>4</v>
      </c>
      <c r="M285" s="10"/>
      <c r="N285" s="10"/>
      <c r="O285" s="10"/>
      <c r="P285" s="10"/>
      <c r="Q285" s="10"/>
      <c r="R285" s="10"/>
      <c r="S285" s="10"/>
    </row>
    <row r="286" spans="2:19" x14ac:dyDescent="0.35">
      <c r="B286" s="3" t="s">
        <v>265</v>
      </c>
      <c r="D286" s="9">
        <v>330</v>
      </c>
      <c r="E286" s="9"/>
      <c r="F286" s="9">
        <v>41</v>
      </c>
      <c r="G286" s="9">
        <v>2</v>
      </c>
      <c r="H286" s="10"/>
      <c r="I286" s="10">
        <v>9</v>
      </c>
      <c r="J286" s="10">
        <f t="shared" si="22"/>
        <v>39</v>
      </c>
      <c r="K286" s="10">
        <v>18</v>
      </c>
      <c r="L286" s="10">
        <v>10</v>
      </c>
      <c r="M286" s="10">
        <v>4</v>
      </c>
      <c r="N286" s="10">
        <v>0</v>
      </c>
      <c r="O286" s="10">
        <v>0</v>
      </c>
      <c r="P286" s="10">
        <v>0</v>
      </c>
      <c r="Q286" s="10"/>
      <c r="R286" s="10"/>
      <c r="S286" s="10">
        <v>25</v>
      </c>
    </row>
    <row r="287" spans="2:19" x14ac:dyDescent="0.35">
      <c r="B287" s="3" t="s">
        <v>266</v>
      </c>
      <c r="D287" s="9">
        <v>350</v>
      </c>
      <c r="E287" s="9"/>
      <c r="F287" s="9">
        <v>30</v>
      </c>
      <c r="G287" s="9">
        <v>3</v>
      </c>
      <c r="H287" s="10"/>
      <c r="I287" s="10"/>
      <c r="J287" s="10">
        <f t="shared" si="22"/>
        <v>27</v>
      </c>
      <c r="K287" s="10">
        <v>19</v>
      </c>
      <c r="L287" s="10">
        <v>18</v>
      </c>
      <c r="M287" s="10">
        <v>7</v>
      </c>
      <c r="N287" s="10"/>
      <c r="O287" s="10"/>
      <c r="P287" s="10"/>
      <c r="Q287" s="10"/>
      <c r="R287" s="10"/>
      <c r="S287" s="10">
        <v>35</v>
      </c>
    </row>
    <row r="288" spans="2:19" x14ac:dyDescent="0.35">
      <c r="B288" s="3" t="s">
        <v>267</v>
      </c>
      <c r="D288" s="9">
        <v>384</v>
      </c>
      <c r="E288" s="9"/>
      <c r="F288" s="9">
        <v>51.7</v>
      </c>
      <c r="G288" s="9">
        <v>3</v>
      </c>
      <c r="H288" s="10"/>
      <c r="I288" s="10">
        <v>1.8</v>
      </c>
      <c r="J288" s="10">
        <f t="shared" si="22"/>
        <v>48.7</v>
      </c>
      <c r="K288" s="10">
        <v>16.8</v>
      </c>
      <c r="L288" s="10">
        <v>10.67</v>
      </c>
      <c r="M288" s="10">
        <v>3.68</v>
      </c>
      <c r="N288" s="10">
        <v>4.0359999999999996</v>
      </c>
      <c r="O288" s="10">
        <v>1.528</v>
      </c>
      <c r="P288" s="10">
        <v>0</v>
      </c>
      <c r="Q288" s="10"/>
      <c r="R288" s="10"/>
      <c r="S288" s="10">
        <v>94</v>
      </c>
    </row>
    <row r="289" spans="2:19" x14ac:dyDescent="0.35">
      <c r="B289" s="3" t="s">
        <v>268</v>
      </c>
      <c r="D289" s="9">
        <v>57</v>
      </c>
      <c r="E289" s="9"/>
      <c r="F289" s="9">
        <v>2.12</v>
      </c>
      <c r="G289" s="9">
        <v>0.1</v>
      </c>
      <c r="H289" s="10"/>
      <c r="I289" s="10">
        <v>0.42</v>
      </c>
      <c r="J289" s="10">
        <f t="shared" si="22"/>
        <v>2.02</v>
      </c>
      <c r="K289" s="10">
        <v>3.47</v>
      </c>
      <c r="L289" s="10">
        <v>3.69</v>
      </c>
      <c r="M289" s="10">
        <v>1.3939999999999999</v>
      </c>
      <c r="N289" s="10">
        <v>0.16300000000000001</v>
      </c>
      <c r="O289" s="10">
        <v>1.57</v>
      </c>
      <c r="P289" s="10">
        <v>0.20499999999999999</v>
      </c>
      <c r="Q289" s="10"/>
      <c r="R289" s="10"/>
      <c r="S289" s="10">
        <v>21</v>
      </c>
    </row>
    <row r="290" spans="2:19" x14ac:dyDescent="0.35">
      <c r="B290" s="3" t="s">
        <v>269</v>
      </c>
      <c r="D290" s="9">
        <v>380</v>
      </c>
      <c r="E290" s="9"/>
      <c r="F290" s="9">
        <v>24</v>
      </c>
      <c r="G290" s="9">
        <v>1</v>
      </c>
      <c r="H290" s="10"/>
      <c r="I290" s="10">
        <v>7</v>
      </c>
      <c r="J290" s="10">
        <f t="shared" si="22"/>
        <v>23</v>
      </c>
      <c r="K290" s="10">
        <v>21</v>
      </c>
      <c r="L290" s="10">
        <v>21</v>
      </c>
      <c r="M290" s="10">
        <v>6</v>
      </c>
      <c r="N290" s="10"/>
      <c r="O290" s="10"/>
      <c r="P290" s="10">
        <v>2.5</v>
      </c>
      <c r="Q290" s="10"/>
      <c r="R290" s="10"/>
      <c r="S290" s="10">
        <v>60</v>
      </c>
    </row>
    <row r="291" spans="2:19" x14ac:dyDescent="0.35">
      <c r="B291" s="3" t="s">
        <v>270</v>
      </c>
      <c r="D291" s="9">
        <v>200</v>
      </c>
      <c r="E291" s="9"/>
      <c r="F291" s="9">
        <v>26</v>
      </c>
      <c r="G291" s="9">
        <v>1</v>
      </c>
      <c r="H291" s="10"/>
      <c r="I291" s="10">
        <v>6</v>
      </c>
      <c r="J291" s="10">
        <f t="shared" si="22"/>
        <v>25</v>
      </c>
      <c r="K291" s="10">
        <v>4</v>
      </c>
      <c r="L291" s="10">
        <v>9</v>
      </c>
      <c r="M291" s="10">
        <v>1.5</v>
      </c>
      <c r="N291" s="10">
        <v>2</v>
      </c>
      <c r="O291" s="10">
        <v>5</v>
      </c>
      <c r="P291" s="10"/>
      <c r="Q291" s="10"/>
      <c r="R291" s="10"/>
      <c r="S291" s="10">
        <v>20</v>
      </c>
    </row>
    <row r="292" spans="2:19" x14ac:dyDescent="0.35">
      <c r="B292" s="3" t="s">
        <v>271</v>
      </c>
      <c r="D292" s="9">
        <v>270</v>
      </c>
      <c r="E292" s="9">
        <v>202</v>
      </c>
      <c r="F292" s="9">
        <v>3.9</v>
      </c>
      <c r="G292" s="9">
        <v>0.9</v>
      </c>
      <c r="H292" s="10"/>
      <c r="I292" s="10">
        <v>1.7</v>
      </c>
      <c r="J292" s="10">
        <f t="shared" si="22"/>
        <v>3</v>
      </c>
      <c r="K292" s="10">
        <v>46</v>
      </c>
      <c r="L292" s="10">
        <v>6.8</v>
      </c>
      <c r="M292" s="10">
        <v>1.7</v>
      </c>
      <c r="N292" s="10"/>
      <c r="O292" s="10"/>
      <c r="P292" s="10">
        <v>0</v>
      </c>
      <c r="Q292" s="10"/>
      <c r="R292" s="10"/>
      <c r="S292" s="10">
        <v>124</v>
      </c>
    </row>
    <row r="293" spans="2:19" x14ac:dyDescent="0.35">
      <c r="B293" s="3" t="s">
        <v>272</v>
      </c>
      <c r="D293" s="9">
        <v>219</v>
      </c>
      <c r="E293" s="9"/>
      <c r="F293" s="9">
        <v>27</v>
      </c>
      <c r="G293" s="9">
        <v>8</v>
      </c>
      <c r="H293" s="10"/>
      <c r="I293" s="10">
        <v>2</v>
      </c>
      <c r="J293" s="10">
        <f t="shared" si="22"/>
        <v>19</v>
      </c>
      <c r="K293" s="10">
        <v>6</v>
      </c>
      <c r="L293" s="10">
        <v>21</v>
      </c>
      <c r="M293" s="10">
        <v>3</v>
      </c>
      <c r="N293" s="10">
        <v>14</v>
      </c>
      <c r="O293" s="10">
        <v>2</v>
      </c>
      <c r="P293" s="10"/>
      <c r="Q293" s="10"/>
      <c r="R293" s="10"/>
      <c r="S293" s="10"/>
    </row>
    <row r="294" spans="2:19" x14ac:dyDescent="0.35">
      <c r="B294" s="3" t="s">
        <v>273</v>
      </c>
      <c r="D294" s="9">
        <v>296</v>
      </c>
      <c r="E294" s="9">
        <v>125</v>
      </c>
      <c r="F294" s="9">
        <v>43</v>
      </c>
      <c r="G294" s="9">
        <v>2</v>
      </c>
      <c r="H294" s="10"/>
      <c r="I294" s="10"/>
      <c r="J294" s="10">
        <f t="shared" si="22"/>
        <v>41</v>
      </c>
      <c r="K294" s="10">
        <v>2.4</v>
      </c>
      <c r="L294" s="10">
        <v>14</v>
      </c>
      <c r="M294" s="10">
        <v>4.7</v>
      </c>
      <c r="N294" s="10">
        <v>5</v>
      </c>
      <c r="O294" s="10">
        <v>2.7</v>
      </c>
      <c r="P294" s="10"/>
      <c r="Q294" s="10"/>
      <c r="R294" s="10"/>
      <c r="S294" s="10">
        <v>0</v>
      </c>
    </row>
    <row r="295" spans="2:19" x14ac:dyDescent="0.35">
      <c r="B295" s="3" t="s">
        <v>274</v>
      </c>
      <c r="D295" s="9">
        <v>361</v>
      </c>
      <c r="E295" s="9"/>
      <c r="F295" s="9">
        <v>26</v>
      </c>
      <c r="G295" s="9">
        <v>3</v>
      </c>
      <c r="H295" s="10"/>
      <c r="I295" s="10">
        <v>8</v>
      </c>
      <c r="J295" s="10">
        <f t="shared" si="22"/>
        <v>23</v>
      </c>
      <c r="K295" s="10">
        <v>32</v>
      </c>
      <c r="L295" s="10">
        <v>10</v>
      </c>
      <c r="M295" s="10">
        <v>3</v>
      </c>
      <c r="N295" s="10"/>
      <c r="O295" s="10"/>
      <c r="P295" s="10"/>
      <c r="Q295" s="10"/>
      <c r="R295" s="10"/>
      <c r="S295" s="10">
        <v>81</v>
      </c>
    </row>
    <row r="296" spans="2:19" x14ac:dyDescent="0.35">
      <c r="B296" s="3" t="s">
        <v>275</v>
      </c>
      <c r="D296" s="9">
        <v>110</v>
      </c>
      <c r="E296" s="9"/>
      <c r="F296" s="9">
        <v>11</v>
      </c>
      <c r="G296" s="9">
        <v>0</v>
      </c>
      <c r="H296" s="10"/>
      <c r="I296" s="10">
        <v>6</v>
      </c>
      <c r="J296" s="10">
        <f t="shared" si="22"/>
        <v>11</v>
      </c>
      <c r="K296" s="10">
        <v>2</v>
      </c>
      <c r="L296" s="10">
        <v>7</v>
      </c>
      <c r="M296" s="10">
        <v>3</v>
      </c>
      <c r="N296" s="10"/>
      <c r="O296" s="10"/>
      <c r="P296" s="10">
        <v>0</v>
      </c>
      <c r="Q296" s="10"/>
      <c r="R296" s="10"/>
      <c r="S296" s="10">
        <v>10</v>
      </c>
    </row>
    <row r="297" spans="2:19" x14ac:dyDescent="0.35">
      <c r="B297" s="3" t="s">
        <v>276</v>
      </c>
      <c r="D297" s="9">
        <v>420</v>
      </c>
      <c r="E297" s="9">
        <v>141</v>
      </c>
      <c r="F297" s="9">
        <v>66</v>
      </c>
      <c r="G297" s="9">
        <v>1</v>
      </c>
      <c r="H297" s="10"/>
      <c r="I297" s="10">
        <v>41</v>
      </c>
      <c r="J297" s="10">
        <f t="shared" si="22"/>
        <v>65</v>
      </c>
      <c r="K297" s="10">
        <v>5</v>
      </c>
      <c r="L297" s="10">
        <v>15</v>
      </c>
      <c r="M297" s="10">
        <v>9</v>
      </c>
      <c r="N297" s="10"/>
      <c r="O297" s="10"/>
      <c r="P297" s="10">
        <v>0</v>
      </c>
      <c r="Q297" s="10"/>
      <c r="R297" s="10"/>
      <c r="S297" s="10">
        <v>40</v>
      </c>
    </row>
    <row r="298" spans="2:19" x14ac:dyDescent="0.35">
      <c r="B298" s="3" t="s">
        <v>277</v>
      </c>
      <c r="D298" s="9">
        <v>320</v>
      </c>
      <c r="E298" s="9">
        <v>326</v>
      </c>
      <c r="F298" s="9">
        <v>43</v>
      </c>
      <c r="G298" s="9">
        <v>7</v>
      </c>
      <c r="H298" s="10"/>
      <c r="I298" s="10">
        <v>2</v>
      </c>
      <c r="J298" s="10">
        <f t="shared" si="22"/>
        <v>36</v>
      </c>
      <c r="K298" s="10">
        <v>20</v>
      </c>
      <c r="L298" s="10">
        <v>9</v>
      </c>
      <c r="M298" s="10">
        <v>3</v>
      </c>
      <c r="N298" s="10"/>
      <c r="O298" s="10"/>
      <c r="P298" s="10">
        <v>0</v>
      </c>
      <c r="Q298" s="10"/>
      <c r="R298" s="10"/>
      <c r="S298" s="10">
        <v>75</v>
      </c>
    </row>
    <row r="299" spans="2:19" x14ac:dyDescent="0.35">
      <c r="B299" s="3" t="s">
        <v>278</v>
      </c>
      <c r="D299" s="9">
        <v>540</v>
      </c>
      <c r="E299" s="9"/>
      <c r="F299" s="9">
        <v>57</v>
      </c>
      <c r="G299" s="9">
        <v>3</v>
      </c>
      <c r="H299" s="10"/>
      <c r="I299" s="10">
        <v>5</v>
      </c>
      <c r="J299" s="10">
        <f t="shared" si="22"/>
        <v>54</v>
      </c>
      <c r="K299" s="10">
        <v>38</v>
      </c>
      <c r="L299" s="10">
        <v>17</v>
      </c>
      <c r="M299" s="10">
        <v>6</v>
      </c>
      <c r="N299" s="10"/>
      <c r="O299" s="10"/>
      <c r="P299" s="10"/>
      <c r="Q299" s="10"/>
      <c r="R299" s="10"/>
      <c r="S299" s="10">
        <v>90</v>
      </c>
    </row>
    <row r="300" spans="2:19" x14ac:dyDescent="0.35">
      <c r="B300" s="3" t="s">
        <v>279</v>
      </c>
      <c r="D300" s="9">
        <v>490</v>
      </c>
      <c r="E300" s="9"/>
      <c r="F300" s="9">
        <v>66</v>
      </c>
      <c r="G300" s="9">
        <v>2</v>
      </c>
      <c r="H300" s="10"/>
      <c r="I300" s="10">
        <v>37</v>
      </c>
      <c r="J300" s="10">
        <f t="shared" si="22"/>
        <v>64</v>
      </c>
      <c r="K300" s="10">
        <v>7</v>
      </c>
      <c r="L300" s="10">
        <v>23</v>
      </c>
      <c r="M300" s="10">
        <v>6</v>
      </c>
      <c r="N300" s="10"/>
      <c r="O300" s="10"/>
      <c r="P300" s="10">
        <v>0</v>
      </c>
      <c r="Q300" s="10"/>
      <c r="R300" s="10"/>
      <c r="S300" s="10">
        <v>60</v>
      </c>
    </row>
    <row r="301" spans="2:19" x14ac:dyDescent="0.35">
      <c r="B301" s="3" t="s">
        <v>280</v>
      </c>
      <c r="D301" s="9">
        <v>330</v>
      </c>
      <c r="E301" s="9">
        <v>251</v>
      </c>
      <c r="F301" s="9">
        <v>47.8</v>
      </c>
      <c r="G301" s="9">
        <v>4.0999999999999996</v>
      </c>
      <c r="H301" s="10"/>
      <c r="I301" s="10">
        <v>27</v>
      </c>
      <c r="J301" s="10">
        <f t="shared" si="22"/>
        <v>43.699999999999996</v>
      </c>
      <c r="K301" s="10">
        <v>6.7</v>
      </c>
      <c r="L301" s="10">
        <v>13.1</v>
      </c>
      <c r="M301" s="10">
        <v>7.7</v>
      </c>
      <c r="N301" s="10"/>
      <c r="O301" s="10"/>
      <c r="P301" s="10"/>
      <c r="Q301" s="10"/>
      <c r="R301" s="10"/>
      <c r="S301" s="10">
        <v>42</v>
      </c>
    </row>
    <row r="302" spans="2:19" x14ac:dyDescent="0.35">
      <c r="B302" s="3" t="s">
        <v>281</v>
      </c>
      <c r="D302" s="9">
        <v>297</v>
      </c>
      <c r="E302" s="9"/>
      <c r="F302" s="9">
        <v>34</v>
      </c>
      <c r="G302" s="9">
        <v>2</v>
      </c>
      <c r="H302" s="10"/>
      <c r="I302" s="10">
        <v>3</v>
      </c>
      <c r="J302" s="10">
        <f t="shared" si="22"/>
        <v>32</v>
      </c>
      <c r="K302" s="10">
        <v>12</v>
      </c>
      <c r="L302" s="10">
        <v>12.5</v>
      </c>
      <c r="M302" s="10">
        <v>4.5</v>
      </c>
      <c r="N302" s="10"/>
      <c r="O302" s="10"/>
      <c r="P302" s="10">
        <v>0</v>
      </c>
      <c r="Q302" s="10"/>
      <c r="R302" s="10"/>
      <c r="S302" s="10">
        <v>20</v>
      </c>
    </row>
    <row r="303" spans="2:19" x14ac:dyDescent="0.35">
      <c r="B303" s="3" t="s">
        <v>282</v>
      </c>
      <c r="D303" s="9">
        <v>337</v>
      </c>
      <c r="E303" s="9"/>
      <c r="F303" s="9">
        <v>35</v>
      </c>
      <c r="G303" s="9">
        <v>1</v>
      </c>
      <c r="H303" s="10"/>
      <c r="I303" s="10">
        <v>3</v>
      </c>
      <c r="J303" s="10">
        <f t="shared" si="22"/>
        <v>34</v>
      </c>
      <c r="K303" s="10">
        <v>19</v>
      </c>
      <c r="L303" s="10">
        <v>16</v>
      </c>
      <c r="M303" s="10">
        <v>6</v>
      </c>
      <c r="N303" s="10"/>
      <c r="O303" s="10"/>
      <c r="P303" s="10"/>
      <c r="Q303" s="10"/>
      <c r="R303" s="10"/>
      <c r="S303" s="10">
        <v>35</v>
      </c>
    </row>
    <row r="304" spans="2:19" x14ac:dyDescent="0.35">
      <c r="B304" s="3" t="s">
        <v>283</v>
      </c>
      <c r="D304" s="9">
        <f>D303*8</f>
        <v>2696</v>
      </c>
      <c r="E304" s="9"/>
      <c r="F304" s="9">
        <f>F303*8</f>
        <v>280</v>
      </c>
      <c r="G304" s="9">
        <f>G303*8</f>
        <v>8</v>
      </c>
      <c r="H304" s="10"/>
      <c r="I304" s="10">
        <f t="shared" ref="I304:M304" si="23">I303*8</f>
        <v>24</v>
      </c>
      <c r="J304" s="10">
        <f t="shared" si="23"/>
        <v>272</v>
      </c>
      <c r="K304" s="10">
        <f t="shared" si="23"/>
        <v>152</v>
      </c>
      <c r="L304" s="10">
        <f t="shared" si="23"/>
        <v>128</v>
      </c>
      <c r="M304" s="10">
        <f t="shared" si="23"/>
        <v>48</v>
      </c>
      <c r="N304" s="10"/>
      <c r="O304" s="10"/>
      <c r="P304" s="10"/>
      <c r="Q304" s="10"/>
      <c r="R304" s="10"/>
      <c r="S304" s="10">
        <f>S303*8</f>
        <v>280</v>
      </c>
    </row>
    <row r="305" spans="2:19" x14ac:dyDescent="0.35">
      <c r="B305" s="3" t="s">
        <v>284</v>
      </c>
      <c r="D305" s="9">
        <v>270</v>
      </c>
      <c r="E305" s="9">
        <v>125</v>
      </c>
      <c r="F305" s="9">
        <v>31</v>
      </c>
      <c r="G305" s="9"/>
      <c r="H305" s="10"/>
      <c r="I305" s="10"/>
      <c r="J305" s="10"/>
      <c r="K305" s="10">
        <v>13</v>
      </c>
      <c r="L305" s="10">
        <v>11</v>
      </c>
      <c r="M305" s="10"/>
      <c r="N305" s="10"/>
      <c r="O305" s="10"/>
      <c r="P305" s="10"/>
      <c r="Q305" s="10"/>
      <c r="R305" s="10"/>
      <c r="S305" s="10"/>
    </row>
    <row r="306" spans="2:19" x14ac:dyDescent="0.35">
      <c r="B306" s="3" t="s">
        <v>285</v>
      </c>
      <c r="D306" s="9">
        <v>294</v>
      </c>
      <c r="E306" s="9"/>
      <c r="F306" s="9">
        <v>45</v>
      </c>
      <c r="G306" s="9">
        <v>0.6</v>
      </c>
      <c r="H306" s="10"/>
      <c r="I306" s="10">
        <v>33</v>
      </c>
      <c r="J306" s="10">
        <f>F306-G306</f>
        <v>44.4</v>
      </c>
      <c r="K306" s="10">
        <v>3</v>
      </c>
      <c r="L306" s="10">
        <v>12</v>
      </c>
      <c r="M306" s="10">
        <v>5.4</v>
      </c>
      <c r="N306" s="10">
        <v>3.4</v>
      </c>
      <c r="O306" s="10">
        <v>2.1</v>
      </c>
      <c r="P306" s="10">
        <v>0</v>
      </c>
      <c r="Q306" s="10"/>
      <c r="R306" s="10"/>
      <c r="S306" s="10">
        <v>52</v>
      </c>
    </row>
    <row r="307" spans="2:19" x14ac:dyDescent="0.35">
      <c r="B307" s="3" t="s">
        <v>286</v>
      </c>
      <c r="D307" s="9">
        <v>200</v>
      </c>
      <c r="E307" s="9">
        <v>37</v>
      </c>
      <c r="F307" s="9">
        <v>21</v>
      </c>
      <c r="G307" s="9">
        <v>1</v>
      </c>
      <c r="H307" s="10"/>
      <c r="I307" s="10">
        <v>0</v>
      </c>
      <c r="J307" s="10">
        <f>F307-G307</f>
        <v>20</v>
      </c>
      <c r="K307" s="10">
        <v>2</v>
      </c>
      <c r="L307" s="10">
        <v>12</v>
      </c>
      <c r="M307" s="10">
        <v>3.5</v>
      </c>
      <c r="N307" s="10"/>
      <c r="O307" s="10"/>
      <c r="P307" s="10">
        <v>0</v>
      </c>
      <c r="Q307" s="10"/>
      <c r="R307" s="10"/>
      <c r="S307" s="10">
        <v>0</v>
      </c>
    </row>
    <row r="308" spans="2:19" x14ac:dyDescent="0.35">
      <c r="B308" s="3" t="s">
        <v>287</v>
      </c>
      <c r="D308" s="9">
        <v>133</v>
      </c>
      <c r="E308" s="9"/>
      <c r="F308" s="9">
        <v>12.1</v>
      </c>
      <c r="G308" s="9">
        <v>1</v>
      </c>
      <c r="H308" s="10"/>
      <c r="I308" s="10">
        <v>1</v>
      </c>
      <c r="J308" s="10">
        <f t="shared" ref="J308:J309" si="24">F308-G308</f>
        <v>11.1</v>
      </c>
      <c r="K308" s="10">
        <v>2</v>
      </c>
      <c r="L308" s="10">
        <v>8.1</v>
      </c>
      <c r="M308" s="10">
        <v>0.8</v>
      </c>
      <c r="N308" s="10"/>
      <c r="O308" s="10"/>
      <c r="P308" s="10">
        <v>0</v>
      </c>
      <c r="Q308" s="10"/>
      <c r="R308" s="10"/>
      <c r="S308" s="10"/>
    </row>
    <row r="309" spans="2:19" x14ac:dyDescent="0.35">
      <c r="B309" s="3" t="s">
        <v>288</v>
      </c>
      <c r="D309" s="9">
        <v>552</v>
      </c>
      <c r="E309" s="9">
        <v>225</v>
      </c>
      <c r="F309" s="9">
        <v>5.7</v>
      </c>
      <c r="G309" s="9">
        <v>1.4</v>
      </c>
      <c r="H309" s="10"/>
      <c r="I309" s="10">
        <v>1.8</v>
      </c>
      <c r="J309" s="10">
        <f t="shared" si="24"/>
        <v>4.3000000000000007</v>
      </c>
      <c r="K309" s="10">
        <v>33</v>
      </c>
      <c r="L309" s="10">
        <v>44</v>
      </c>
      <c r="M309" s="10">
        <v>15</v>
      </c>
      <c r="N309" s="10"/>
      <c r="O309" s="10"/>
      <c r="P309" s="10"/>
      <c r="Q309" s="10"/>
      <c r="R309" s="10"/>
      <c r="S309" s="10">
        <v>340</v>
      </c>
    </row>
    <row r="312" spans="2:19" s="7" customFormat="1" ht="17.5" thickBot="1" x14ac:dyDescent="0.45">
      <c r="B312" s="7" t="s">
        <v>289</v>
      </c>
      <c r="C312" s="8"/>
      <c r="D312" s="8"/>
      <c r="E312" s="8"/>
      <c r="F312" s="8"/>
      <c r="G312" s="8"/>
    </row>
    <row r="313" spans="2:19" ht="15" thickTop="1" x14ac:dyDescent="0.35">
      <c r="B313" s="3" t="s">
        <v>290</v>
      </c>
      <c r="D313" s="5">
        <v>507</v>
      </c>
      <c r="F313" s="5">
        <v>66</v>
      </c>
      <c r="G313" s="5">
        <v>0</v>
      </c>
      <c r="I313" s="6">
        <v>13</v>
      </c>
      <c r="J313" s="6">
        <f t="shared" ref="J313:J318" si="25">F313-G313</f>
        <v>66</v>
      </c>
      <c r="K313" s="6">
        <v>18</v>
      </c>
      <c r="L313" s="6">
        <v>10</v>
      </c>
      <c r="M313" s="6">
        <v>4</v>
      </c>
      <c r="N313" s="6">
        <v>0</v>
      </c>
      <c r="O313" s="6">
        <v>0</v>
      </c>
      <c r="P313" s="6">
        <v>0</v>
      </c>
      <c r="S313" s="6">
        <v>90</v>
      </c>
    </row>
    <row r="314" spans="2:19" x14ac:dyDescent="0.35">
      <c r="B314" s="3" t="s">
        <v>291</v>
      </c>
      <c r="D314" s="5">
        <v>400</v>
      </c>
      <c r="F314" s="5">
        <v>75</v>
      </c>
      <c r="G314" s="5">
        <v>5</v>
      </c>
      <c r="I314" s="6">
        <v>10</v>
      </c>
      <c r="J314" s="6">
        <f t="shared" si="25"/>
        <v>70</v>
      </c>
      <c r="K314" s="6">
        <v>8</v>
      </c>
      <c r="L314" s="6">
        <v>6</v>
      </c>
      <c r="M314" s="6">
        <v>1</v>
      </c>
      <c r="N314" s="6">
        <v>0</v>
      </c>
      <c r="O314" s="6">
        <v>0</v>
      </c>
      <c r="P314" s="6">
        <v>0</v>
      </c>
      <c r="S314" s="6">
        <v>5</v>
      </c>
    </row>
    <row r="315" spans="2:19" x14ac:dyDescent="0.35">
      <c r="B315" s="3" t="s">
        <v>292</v>
      </c>
      <c r="D315" s="5">
        <v>222</v>
      </c>
      <c r="F315" s="5">
        <v>19</v>
      </c>
      <c r="G315" s="5">
        <v>0</v>
      </c>
      <c r="I315" s="6">
        <v>3</v>
      </c>
      <c r="J315" s="6">
        <f t="shared" si="25"/>
        <v>19</v>
      </c>
      <c r="K315" s="6">
        <v>5</v>
      </c>
      <c r="L315" s="6">
        <v>13</v>
      </c>
      <c r="M315" s="6">
        <v>1</v>
      </c>
      <c r="N315" s="6">
        <v>0</v>
      </c>
      <c r="O315" s="6">
        <v>0</v>
      </c>
      <c r="P315" s="6">
        <v>0</v>
      </c>
    </row>
    <row r="316" spans="2:19" x14ac:dyDescent="0.35">
      <c r="B316" s="3" t="s">
        <v>293</v>
      </c>
      <c r="D316" s="5">
        <v>41</v>
      </c>
      <c r="F316" s="5">
        <v>0</v>
      </c>
      <c r="G316" s="5">
        <v>0</v>
      </c>
      <c r="I316" s="6">
        <v>0</v>
      </c>
      <c r="J316" s="6">
        <f t="shared" si="25"/>
        <v>0</v>
      </c>
      <c r="K316" s="6">
        <v>6</v>
      </c>
      <c r="L316" s="6">
        <v>1</v>
      </c>
      <c r="M316" s="6">
        <v>0</v>
      </c>
      <c r="N316" s="6">
        <v>0</v>
      </c>
      <c r="O316" s="6">
        <v>0</v>
      </c>
      <c r="P316" s="6">
        <v>0</v>
      </c>
      <c r="S316" s="6">
        <v>13</v>
      </c>
    </row>
    <row r="317" spans="2:19" x14ac:dyDescent="0.35">
      <c r="B317" s="3" t="s">
        <v>294</v>
      </c>
      <c r="D317" s="5">
        <v>255</v>
      </c>
      <c r="F317" s="5">
        <v>38</v>
      </c>
      <c r="G317" s="5">
        <v>5</v>
      </c>
      <c r="I317" s="6">
        <v>0</v>
      </c>
      <c r="J317" s="6">
        <f t="shared" si="25"/>
        <v>33</v>
      </c>
      <c r="K317" s="6">
        <v>9</v>
      </c>
      <c r="L317" s="6">
        <v>7</v>
      </c>
      <c r="M317" s="6">
        <v>0</v>
      </c>
      <c r="N317" s="6">
        <v>0</v>
      </c>
      <c r="O317" s="6">
        <v>0</v>
      </c>
      <c r="P317" s="6">
        <v>0</v>
      </c>
      <c r="S317" s="6">
        <v>0</v>
      </c>
    </row>
    <row r="318" spans="2:19" x14ac:dyDescent="0.35">
      <c r="B318" s="3" t="s">
        <v>295</v>
      </c>
      <c r="D318" s="5">
        <v>200</v>
      </c>
      <c r="E318" s="5">
        <v>308</v>
      </c>
      <c r="F318" s="5">
        <v>22</v>
      </c>
      <c r="G318" s="5">
        <v>1</v>
      </c>
      <c r="I318" s="6">
        <v>3</v>
      </c>
      <c r="J318" s="6">
        <f t="shared" si="25"/>
        <v>21</v>
      </c>
      <c r="K318" s="6">
        <v>10</v>
      </c>
      <c r="L318" s="6">
        <v>7</v>
      </c>
      <c r="M318" s="6">
        <v>1</v>
      </c>
      <c r="P318" s="6">
        <v>0</v>
      </c>
      <c r="S318" s="6">
        <v>10</v>
      </c>
    </row>
    <row r="319" spans="2:19" x14ac:dyDescent="0.35">
      <c r="B319" s="3" t="s">
        <v>296</v>
      </c>
      <c r="D319" s="9">
        <v>967</v>
      </c>
      <c r="E319" s="9"/>
      <c r="F319" s="9">
        <v>202.12</v>
      </c>
      <c r="G319" s="9">
        <v>5.4</v>
      </c>
      <c r="H319" s="10"/>
      <c r="I319" s="10">
        <v>42.38</v>
      </c>
      <c r="J319" s="10">
        <f>F319-G319</f>
        <v>196.72</v>
      </c>
      <c r="K319" s="10">
        <v>29.07</v>
      </c>
      <c r="L319" s="10">
        <v>2.84</v>
      </c>
      <c r="M319" s="10">
        <v>0.58799999999999997</v>
      </c>
      <c r="N319" s="10">
        <v>0.86499999999999999</v>
      </c>
      <c r="O319" s="10">
        <v>0.84499999999999997</v>
      </c>
      <c r="P319" s="10">
        <v>0</v>
      </c>
      <c r="Q319" s="10"/>
      <c r="R319" s="10"/>
      <c r="S319" s="10">
        <v>20</v>
      </c>
    </row>
    <row r="320" spans="2:19" x14ac:dyDescent="0.35">
      <c r="D320" s="9"/>
      <c r="E320" s="9"/>
      <c r="F320" s="9"/>
      <c r="G320" s="9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2" spans="2:19" s="7" customFormat="1" ht="17.5" thickBot="1" x14ac:dyDescent="0.45">
      <c r="B322" s="7" t="s">
        <v>297</v>
      </c>
      <c r="C322" s="8"/>
      <c r="D322" s="11"/>
      <c r="E322" s="11"/>
      <c r="F322" s="11"/>
      <c r="G322" s="11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2:19" ht="15" thickTop="1" x14ac:dyDescent="0.35">
      <c r="B323" s="3" t="s">
        <v>298</v>
      </c>
      <c r="D323" s="9">
        <v>210</v>
      </c>
      <c r="E323" s="9"/>
      <c r="F323" s="9">
        <v>8</v>
      </c>
      <c r="G323" s="9">
        <v>1</v>
      </c>
      <c r="H323" s="10"/>
      <c r="I323" s="10">
        <v>0</v>
      </c>
      <c r="J323" s="10">
        <f t="shared" ref="J323:J329" si="26">F323-G323</f>
        <v>7</v>
      </c>
      <c r="K323" s="10">
        <v>13</v>
      </c>
      <c r="L323" s="10">
        <v>14</v>
      </c>
      <c r="M323" s="10">
        <v>4</v>
      </c>
      <c r="N323" s="10"/>
      <c r="O323" s="10"/>
      <c r="P323" s="10">
        <v>0</v>
      </c>
      <c r="Q323" s="10"/>
      <c r="R323" s="10"/>
      <c r="S323" s="10">
        <v>60</v>
      </c>
    </row>
    <row r="324" spans="2:19" x14ac:dyDescent="0.35">
      <c r="B324" s="3" t="s">
        <v>299</v>
      </c>
      <c r="D324" s="9">
        <v>160</v>
      </c>
      <c r="E324" s="9"/>
      <c r="F324" s="9">
        <v>5</v>
      </c>
      <c r="G324" s="9">
        <v>1</v>
      </c>
      <c r="H324" s="10"/>
      <c r="I324" s="10">
        <v>0</v>
      </c>
      <c r="J324" s="10">
        <f t="shared" si="26"/>
        <v>4</v>
      </c>
      <c r="K324" s="10">
        <v>14</v>
      </c>
      <c r="L324" s="10">
        <v>9</v>
      </c>
      <c r="M324" s="10">
        <v>4</v>
      </c>
      <c r="N324" s="10"/>
      <c r="O324" s="10"/>
      <c r="P324" s="10">
        <v>0</v>
      </c>
      <c r="Q324" s="10"/>
      <c r="R324" s="10"/>
      <c r="S324" s="10">
        <v>40</v>
      </c>
    </row>
    <row r="325" spans="2:19" x14ac:dyDescent="0.35">
      <c r="B325" s="3" t="s">
        <v>300</v>
      </c>
      <c r="D325" s="9">
        <v>280</v>
      </c>
      <c r="E325" s="9"/>
      <c r="F325" s="9">
        <v>7</v>
      </c>
      <c r="G325" s="9">
        <v>1</v>
      </c>
      <c r="H325" s="10"/>
      <c r="I325" s="10">
        <v>0</v>
      </c>
      <c r="J325" s="10">
        <f t="shared" si="26"/>
        <v>6</v>
      </c>
      <c r="K325" s="10">
        <v>14</v>
      </c>
      <c r="L325" s="10">
        <v>21</v>
      </c>
      <c r="M325" s="10">
        <v>8</v>
      </c>
      <c r="N325" s="10"/>
      <c r="O325" s="10"/>
      <c r="P325" s="10">
        <v>0</v>
      </c>
      <c r="Q325" s="10"/>
      <c r="R325" s="10"/>
      <c r="S325" s="10">
        <v>50</v>
      </c>
    </row>
    <row r="326" spans="2:19" x14ac:dyDescent="0.35">
      <c r="B326" s="3" t="s">
        <v>301</v>
      </c>
      <c r="D326" s="9">
        <v>380</v>
      </c>
      <c r="E326" s="9"/>
      <c r="F326" s="9">
        <v>16</v>
      </c>
      <c r="G326" s="9">
        <v>2</v>
      </c>
      <c r="H326" s="10"/>
      <c r="I326" s="10">
        <v>0</v>
      </c>
      <c r="J326" s="10">
        <f t="shared" si="26"/>
        <v>14</v>
      </c>
      <c r="K326" s="10">
        <v>35</v>
      </c>
      <c r="L326" s="10">
        <v>20</v>
      </c>
      <c r="M326" s="10">
        <v>8</v>
      </c>
      <c r="N326" s="10"/>
      <c r="O326" s="10"/>
      <c r="P326" s="10">
        <v>1</v>
      </c>
      <c r="Q326" s="10"/>
      <c r="R326" s="10"/>
      <c r="S326" s="10">
        <v>125</v>
      </c>
    </row>
    <row r="327" spans="2:19" x14ac:dyDescent="0.35">
      <c r="B327" s="3" t="s">
        <v>302</v>
      </c>
      <c r="D327" s="9">
        <v>699</v>
      </c>
      <c r="E327" s="9"/>
      <c r="F327" s="9">
        <v>50</v>
      </c>
      <c r="G327" s="9">
        <v>2</v>
      </c>
      <c r="H327" s="10"/>
      <c r="I327" s="10">
        <v>7.5</v>
      </c>
      <c r="J327" s="10">
        <f t="shared" si="26"/>
        <v>48</v>
      </c>
      <c r="K327" s="10">
        <v>28</v>
      </c>
      <c r="L327" s="10">
        <v>42</v>
      </c>
      <c r="M327" s="10">
        <v>14</v>
      </c>
      <c r="N327" s="10"/>
      <c r="O327" s="10"/>
      <c r="P327" s="10">
        <v>1.5</v>
      </c>
      <c r="Q327" s="10"/>
      <c r="R327" s="10"/>
      <c r="S327" s="10">
        <v>80</v>
      </c>
    </row>
    <row r="328" spans="2:19" x14ac:dyDescent="0.35">
      <c r="B328" s="3" t="s">
        <v>303</v>
      </c>
      <c r="D328" s="9">
        <v>118</v>
      </c>
      <c r="E328" s="9"/>
      <c r="F328" s="9">
        <v>2</v>
      </c>
      <c r="G328" s="9">
        <v>0</v>
      </c>
      <c r="H328" s="10"/>
      <c r="I328" s="10"/>
      <c r="J328" s="10">
        <f t="shared" si="26"/>
        <v>2</v>
      </c>
      <c r="K328" s="10">
        <v>2</v>
      </c>
      <c r="L328" s="10">
        <v>13</v>
      </c>
      <c r="M328" s="10">
        <v>2</v>
      </c>
      <c r="N328" s="10"/>
      <c r="O328" s="10"/>
      <c r="P328" s="10">
        <v>0</v>
      </c>
      <c r="Q328" s="10"/>
      <c r="R328" s="10"/>
      <c r="S328" s="10">
        <v>10</v>
      </c>
    </row>
    <row r="329" spans="2:19" x14ac:dyDescent="0.35">
      <c r="B329" s="3" t="s">
        <v>304</v>
      </c>
      <c r="D329" s="9">
        <v>268</v>
      </c>
      <c r="E329" s="9"/>
      <c r="F329" s="9">
        <v>33</v>
      </c>
      <c r="G329" s="9">
        <v>3</v>
      </c>
      <c r="H329" s="10"/>
      <c r="I329" s="10"/>
      <c r="J329" s="10">
        <f t="shared" si="26"/>
        <v>30</v>
      </c>
      <c r="K329" s="10">
        <v>4</v>
      </c>
      <c r="L329" s="10">
        <v>14</v>
      </c>
      <c r="M329" s="10">
        <v>5</v>
      </c>
      <c r="N329" s="10"/>
      <c r="O329" s="10"/>
      <c r="P329" s="10">
        <v>1</v>
      </c>
      <c r="Q329" s="10"/>
      <c r="R329" s="10"/>
      <c r="S329" s="10"/>
    </row>
    <row r="331" spans="2:19" s="7" customFormat="1" ht="17.5" thickBot="1" x14ac:dyDescent="0.45">
      <c r="B331" s="7" t="s">
        <v>305</v>
      </c>
      <c r="C331" s="8"/>
      <c r="D331" s="11"/>
      <c r="E331" s="11"/>
      <c r="F331" s="11"/>
      <c r="G331" s="11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2:19" ht="15" thickTop="1" x14ac:dyDescent="0.35">
      <c r="B332" s="3" t="s">
        <v>306</v>
      </c>
      <c r="D332" s="9">
        <v>563</v>
      </c>
      <c r="E332" s="9"/>
      <c r="F332" s="9">
        <v>44</v>
      </c>
      <c r="G332" s="9">
        <v>3.5</v>
      </c>
      <c r="H332" s="10"/>
      <c r="I332" s="10">
        <v>8</v>
      </c>
      <c r="J332" s="10">
        <f>F332-G332</f>
        <v>40.5</v>
      </c>
      <c r="K332" s="10">
        <v>26</v>
      </c>
      <c r="L332" s="10">
        <v>8</v>
      </c>
      <c r="M332" s="10">
        <v>0.7</v>
      </c>
      <c r="N332" s="10"/>
      <c r="O332" s="10"/>
      <c r="P332" s="10"/>
      <c r="Q332" s="10"/>
      <c r="R332" s="10"/>
      <c r="S332" s="10">
        <v>78.8</v>
      </c>
    </row>
    <row r="333" spans="2:19" x14ac:dyDescent="0.35">
      <c r="B333" s="3" t="s">
        <v>307</v>
      </c>
      <c r="D333" s="9">
        <v>850</v>
      </c>
      <c r="E333" s="9">
        <v>322</v>
      </c>
      <c r="F333" s="9">
        <v>63</v>
      </c>
      <c r="G333" s="9">
        <v>4</v>
      </c>
      <c r="H333" s="10"/>
      <c r="I333" s="10">
        <v>11</v>
      </c>
      <c r="J333" s="10">
        <f>F333-G333</f>
        <v>59</v>
      </c>
      <c r="K333" s="10">
        <v>37</v>
      </c>
      <c r="L333" s="10">
        <v>50</v>
      </c>
      <c r="M333" s="10">
        <v>17</v>
      </c>
      <c r="N333" s="10"/>
      <c r="O333" s="10"/>
      <c r="P333" s="10">
        <v>1</v>
      </c>
      <c r="Q333" s="10"/>
      <c r="R333" s="10"/>
      <c r="S333" s="10">
        <v>110</v>
      </c>
    </row>
    <row r="334" spans="2:19" x14ac:dyDescent="0.35">
      <c r="B334" s="3" t="s">
        <v>308</v>
      </c>
      <c r="D334" s="9">
        <v>560</v>
      </c>
      <c r="E334" s="9">
        <v>178</v>
      </c>
      <c r="F334" s="9">
        <v>74</v>
      </c>
      <c r="G334" s="9">
        <v>6</v>
      </c>
      <c r="H334" s="10"/>
      <c r="I334" s="10">
        <v>0</v>
      </c>
      <c r="J334" s="10">
        <f>F334-G334</f>
        <v>68</v>
      </c>
      <c r="K334" s="10">
        <v>6</v>
      </c>
      <c r="L334" s="10">
        <v>27</v>
      </c>
      <c r="M334" s="10">
        <v>3.5</v>
      </c>
      <c r="N334" s="10"/>
      <c r="O334" s="10"/>
      <c r="P334" s="10">
        <v>0.3</v>
      </c>
      <c r="Q334" s="10"/>
      <c r="R334" s="10"/>
      <c r="S334" s="10">
        <v>0</v>
      </c>
    </row>
    <row r="335" spans="2:19" x14ac:dyDescent="0.35">
      <c r="B335" s="3" t="s">
        <v>309</v>
      </c>
      <c r="D335" s="9">
        <v>560</v>
      </c>
      <c r="E335" s="9">
        <v>336</v>
      </c>
      <c r="F335" s="9">
        <v>100</v>
      </c>
      <c r="G335" s="9">
        <v>0</v>
      </c>
      <c r="H335" s="10"/>
      <c r="I335" s="10">
        <v>70</v>
      </c>
      <c r="J335" s="10">
        <f>F335-G335</f>
        <v>100</v>
      </c>
      <c r="K335" s="10">
        <v>11</v>
      </c>
      <c r="L335" s="10">
        <v>12</v>
      </c>
      <c r="M335" s="10">
        <v>8</v>
      </c>
      <c r="N335" s="10"/>
      <c r="O335" s="10"/>
      <c r="P335" s="10">
        <v>0.4</v>
      </c>
      <c r="Q335" s="10"/>
      <c r="R335" s="10"/>
      <c r="S335" s="10">
        <v>50</v>
      </c>
    </row>
    <row r="336" spans="2:19" x14ac:dyDescent="0.35">
      <c r="B336" s="3" t="s">
        <v>310</v>
      </c>
      <c r="D336" s="9">
        <v>350</v>
      </c>
      <c r="E336" s="9"/>
      <c r="F336" s="9">
        <v>46</v>
      </c>
      <c r="G336" s="9">
        <v>4</v>
      </c>
      <c r="H336" s="10"/>
      <c r="I336" s="10">
        <v>0</v>
      </c>
      <c r="J336" s="10">
        <f>F336</f>
        <v>46</v>
      </c>
      <c r="K336" s="10">
        <v>4</v>
      </c>
      <c r="L336" s="10">
        <v>17</v>
      </c>
      <c r="M336" s="10">
        <v>2</v>
      </c>
      <c r="N336" s="10"/>
      <c r="O336" s="10"/>
      <c r="P336" s="10"/>
      <c r="Q336" s="10"/>
      <c r="R336" s="10"/>
      <c r="S336" s="10">
        <v>0</v>
      </c>
    </row>
    <row r="339" spans="1:19" s="7" customFormat="1" ht="17.5" thickBot="1" x14ac:dyDescent="0.45">
      <c r="B339" s="7" t="s">
        <v>311</v>
      </c>
      <c r="C339" s="8"/>
      <c r="D339" s="8"/>
      <c r="E339" s="8"/>
      <c r="F339" s="8"/>
      <c r="G339" s="8"/>
    </row>
    <row r="340" spans="1:19" ht="15" thickTop="1" x14ac:dyDescent="0.35">
      <c r="B340" s="3" t="s">
        <v>312</v>
      </c>
      <c r="D340" s="9">
        <v>3.3</v>
      </c>
      <c r="E340" s="9">
        <v>1</v>
      </c>
      <c r="F340" s="9">
        <v>0.9</v>
      </c>
      <c r="G340" s="9">
        <v>0</v>
      </c>
      <c r="H340" s="10">
        <v>0.1</v>
      </c>
      <c r="I340" s="10">
        <v>0.8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</row>
    <row r="341" spans="1:19" x14ac:dyDescent="0.35">
      <c r="B341" s="3" t="s">
        <v>313</v>
      </c>
      <c r="D341" s="9">
        <v>390</v>
      </c>
      <c r="E341" s="9">
        <v>100</v>
      </c>
      <c r="F341" s="9">
        <v>23.9</v>
      </c>
      <c r="G341" s="9">
        <v>0</v>
      </c>
      <c r="H341" s="10"/>
      <c r="I341" s="10">
        <v>6.4</v>
      </c>
      <c r="J341" s="10">
        <f>F341</f>
        <v>23.9</v>
      </c>
      <c r="K341" s="10">
        <v>0.9</v>
      </c>
      <c r="L341" s="10">
        <v>33.4</v>
      </c>
      <c r="M341" s="10">
        <v>4.9000000000000004</v>
      </c>
      <c r="N341" s="10">
        <v>9</v>
      </c>
      <c r="O341" s="10">
        <v>18</v>
      </c>
      <c r="P341" s="10"/>
      <c r="Q341" s="10">
        <v>2000</v>
      </c>
      <c r="R341" s="10">
        <v>16001</v>
      </c>
      <c r="S341" s="10">
        <v>26</v>
      </c>
    </row>
    <row r="342" spans="1:19" x14ac:dyDescent="0.35">
      <c r="B342" s="3" t="s">
        <v>314</v>
      </c>
      <c r="D342" s="9">
        <v>13</v>
      </c>
      <c r="E342" s="9"/>
      <c r="F342" s="9">
        <v>3.1</v>
      </c>
      <c r="G342" s="9">
        <v>0</v>
      </c>
      <c r="H342" s="10"/>
      <c r="I342" s="10">
        <v>1.5</v>
      </c>
      <c r="J342" s="10">
        <v>3.1</v>
      </c>
      <c r="K342" s="10">
        <v>0.1</v>
      </c>
      <c r="L342" s="10">
        <v>0</v>
      </c>
      <c r="M342" s="10">
        <v>0</v>
      </c>
      <c r="N342" s="10"/>
      <c r="O342" s="10"/>
      <c r="P342" s="10"/>
      <c r="Q342" s="10"/>
      <c r="R342" s="10"/>
      <c r="S342" s="10">
        <v>0</v>
      </c>
    </row>
    <row r="343" spans="1:19" x14ac:dyDescent="0.35">
      <c r="B343" s="3" t="s">
        <v>315</v>
      </c>
      <c r="D343" s="9">
        <v>90</v>
      </c>
      <c r="E343" s="9">
        <v>31</v>
      </c>
      <c r="F343" s="9">
        <v>3</v>
      </c>
      <c r="G343" s="9">
        <v>0</v>
      </c>
      <c r="H343" s="10"/>
      <c r="I343" s="10">
        <v>1</v>
      </c>
      <c r="J343" s="10">
        <f t="shared" ref="J343" si="27">F343-G343</f>
        <v>3</v>
      </c>
      <c r="K343" s="10">
        <v>0</v>
      </c>
      <c r="L343" s="10">
        <v>9</v>
      </c>
      <c r="M343" s="10"/>
      <c r="N343" s="10"/>
      <c r="O343" s="10"/>
      <c r="P343" s="10"/>
      <c r="Q343" s="10"/>
      <c r="R343" s="10"/>
      <c r="S343" s="10"/>
    </row>
    <row r="344" spans="1:19" x14ac:dyDescent="0.35">
      <c r="B344" s="3" t="s">
        <v>316</v>
      </c>
      <c r="D344" s="9">
        <v>260</v>
      </c>
      <c r="E344" s="9"/>
      <c r="F344" s="9">
        <v>1</v>
      </c>
      <c r="G344" s="9"/>
      <c r="H344" s="10"/>
      <c r="I344" s="10"/>
      <c r="J344" s="10"/>
      <c r="K344" s="10">
        <v>1</v>
      </c>
      <c r="L344" s="10">
        <v>28</v>
      </c>
      <c r="M344" s="10"/>
      <c r="N344" s="10"/>
      <c r="O344" s="10"/>
      <c r="P344" s="10"/>
      <c r="Q344" s="10"/>
      <c r="R344" s="10"/>
      <c r="S344" s="10"/>
    </row>
    <row r="345" spans="1:19" x14ac:dyDescent="0.35">
      <c r="B345" s="3" t="s">
        <v>317</v>
      </c>
      <c r="D345" s="9">
        <v>140</v>
      </c>
      <c r="E345" s="9">
        <v>43</v>
      </c>
      <c r="F345" s="9">
        <v>1</v>
      </c>
      <c r="G345" s="9">
        <v>0</v>
      </c>
      <c r="H345" s="10"/>
      <c r="I345" s="10">
        <v>0</v>
      </c>
      <c r="J345" s="10">
        <f>F345-G345</f>
        <v>1</v>
      </c>
      <c r="K345" s="10">
        <v>1</v>
      </c>
      <c r="L345" s="10">
        <v>14</v>
      </c>
      <c r="M345" s="10">
        <v>1.5</v>
      </c>
      <c r="N345" s="10"/>
      <c r="O345" s="10"/>
      <c r="P345" s="10">
        <v>0.3</v>
      </c>
      <c r="Q345" s="10"/>
      <c r="R345" s="10"/>
      <c r="S345" s="10">
        <v>35</v>
      </c>
    </row>
    <row r="352" spans="1:19" s="1" customFormat="1" ht="20" thickBot="1" x14ac:dyDescent="0.5">
      <c r="A352" s="1" t="s">
        <v>318</v>
      </c>
      <c r="B352" s="1" t="s">
        <v>319</v>
      </c>
      <c r="C352" s="2" t="s">
        <v>320</v>
      </c>
      <c r="D352" s="2"/>
      <c r="E352" s="2"/>
      <c r="F352" s="2"/>
      <c r="G352" s="2"/>
    </row>
    <row r="353" spans="1:21" ht="15" thickTop="1" x14ac:dyDescent="0.35">
      <c r="A353" s="3">
        <v>0</v>
      </c>
      <c r="B353" s="13">
        <v>44927</v>
      </c>
      <c r="C353" s="4" t="s">
        <v>321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U353" t="s">
        <v>322</v>
      </c>
    </row>
    <row r="354" spans="1:21" x14ac:dyDescent="0.35">
      <c r="A354" s="3">
        <v>1</v>
      </c>
      <c r="B354" s="13">
        <f>B353+1</f>
        <v>44928</v>
      </c>
      <c r="C354" s="4" t="s">
        <v>323</v>
      </c>
      <c r="D354" s="9">
        <f t="shared" ref="D354:S354" si="28">D23*5.71+D28*2+D115*2</f>
        <v>698.09999999999991</v>
      </c>
      <c r="E354" s="9">
        <f t="shared" si="28"/>
        <v>771</v>
      </c>
      <c r="F354" s="9">
        <f t="shared" si="28"/>
        <v>12</v>
      </c>
      <c r="G354" s="9">
        <f t="shared" si="28"/>
        <v>4</v>
      </c>
      <c r="H354" s="9">
        <f t="shared" si="28"/>
        <v>0</v>
      </c>
      <c r="I354" s="9">
        <f t="shared" si="28"/>
        <v>5.8</v>
      </c>
      <c r="J354" s="9">
        <f t="shared" si="28"/>
        <v>8</v>
      </c>
      <c r="K354" s="9">
        <f t="shared" si="28"/>
        <v>137.70100000000002</v>
      </c>
      <c r="L354" s="9">
        <f t="shared" si="28"/>
        <v>7.4519999999999991</v>
      </c>
      <c r="M354" s="9">
        <f t="shared" si="28"/>
        <v>1.8084507042253521</v>
      </c>
      <c r="N354" s="9">
        <f t="shared" si="28"/>
        <v>1.6084507042253522</v>
      </c>
      <c r="O354" s="9">
        <f t="shared" si="28"/>
        <v>1.6084507042253522</v>
      </c>
      <c r="P354" s="9">
        <f t="shared" si="28"/>
        <v>0</v>
      </c>
      <c r="Q354" s="9">
        <f t="shared" si="28"/>
        <v>228.39999999999995</v>
      </c>
      <c r="R354" s="9">
        <f t="shared" si="28"/>
        <v>973.11267605633793</v>
      </c>
      <c r="S354" s="9">
        <f t="shared" si="28"/>
        <v>331.18</v>
      </c>
      <c r="U354" t="s">
        <v>324</v>
      </c>
    </row>
    <row r="355" spans="1:21" x14ac:dyDescent="0.35">
      <c r="A355" s="3">
        <f>A354+1</f>
        <v>2</v>
      </c>
      <c r="B355" s="13">
        <f t="shared" ref="B355:B401" si="29">B354+1</f>
        <v>44929</v>
      </c>
      <c r="C355" s="4" t="s">
        <v>325</v>
      </c>
      <c r="D355" s="9">
        <f t="shared" ref="D355:S355" si="30">D23*5.06+D28*2+D115*2.5+(D121*0.4+D168+D113*1.85+D114*1.25+D123*0.7+D96*0.77)/2+D187*2</f>
        <v>855.1149999999999</v>
      </c>
      <c r="E355" s="9">
        <f t="shared" si="30"/>
        <v>1189.25</v>
      </c>
      <c r="F355" s="9">
        <f t="shared" si="30"/>
        <v>25.940999999999999</v>
      </c>
      <c r="G355" s="9">
        <f t="shared" si="30"/>
        <v>7.4975000000000005</v>
      </c>
      <c r="H355" s="9">
        <f t="shared" si="30"/>
        <v>0</v>
      </c>
      <c r="I355" s="9">
        <f t="shared" si="30"/>
        <v>14.106</v>
      </c>
      <c r="J355" s="9">
        <f t="shared" si="30"/>
        <v>18.4435</v>
      </c>
      <c r="K355" s="9">
        <f t="shared" si="30"/>
        <v>132.94299999999998</v>
      </c>
      <c r="L355" s="9">
        <f t="shared" si="30"/>
        <v>22.145</v>
      </c>
      <c r="M355" s="9">
        <f t="shared" si="30"/>
        <v>8.343852112676057</v>
      </c>
      <c r="N355" s="9">
        <f t="shared" si="30"/>
        <v>3.1963521126760561</v>
      </c>
      <c r="O355" s="9">
        <f t="shared" si="30"/>
        <v>1.6563521126760561</v>
      </c>
      <c r="P355" s="9">
        <f t="shared" si="30"/>
        <v>0</v>
      </c>
      <c r="Q355" s="9">
        <f t="shared" si="30"/>
        <v>304.42499999999995</v>
      </c>
      <c r="R355" s="9">
        <f t="shared" si="30"/>
        <v>987.8480281690139</v>
      </c>
      <c r="S355" s="9">
        <f t="shared" si="30"/>
        <v>327.74499999999995</v>
      </c>
      <c r="U355" t="s">
        <v>326</v>
      </c>
    </row>
    <row r="356" spans="1:21" x14ac:dyDescent="0.35">
      <c r="A356" s="3">
        <f t="shared" ref="A356:A401" si="31">A355+1</f>
        <v>3</v>
      </c>
      <c r="B356" s="13">
        <f t="shared" si="29"/>
        <v>44930</v>
      </c>
      <c r="C356" s="4" t="s">
        <v>327</v>
      </c>
      <c r="D356" s="9">
        <f t="shared" ref="D356:S356" si="32">D23*5.06+D28*2+D115*2.5+(D121*0.4+D168+D113*1.85+D114*1.25+D123*0.7+D96*0.77)/2+D187*2</f>
        <v>855.1149999999999</v>
      </c>
      <c r="E356" s="9">
        <f t="shared" si="32"/>
        <v>1189.25</v>
      </c>
      <c r="F356" s="9">
        <f t="shared" si="32"/>
        <v>25.940999999999999</v>
      </c>
      <c r="G356" s="9">
        <f t="shared" si="32"/>
        <v>7.4975000000000005</v>
      </c>
      <c r="H356" s="9">
        <f t="shared" si="32"/>
        <v>0</v>
      </c>
      <c r="I356" s="9">
        <f t="shared" si="32"/>
        <v>14.106</v>
      </c>
      <c r="J356" s="9">
        <f t="shared" si="32"/>
        <v>18.4435</v>
      </c>
      <c r="K356" s="9">
        <f t="shared" si="32"/>
        <v>132.94299999999998</v>
      </c>
      <c r="L356" s="9">
        <f t="shared" si="32"/>
        <v>22.145</v>
      </c>
      <c r="M356" s="9">
        <f t="shared" si="32"/>
        <v>8.343852112676057</v>
      </c>
      <c r="N356" s="9">
        <f t="shared" si="32"/>
        <v>3.1963521126760561</v>
      </c>
      <c r="O356" s="9">
        <f t="shared" si="32"/>
        <v>1.6563521126760561</v>
      </c>
      <c r="P356" s="9">
        <f t="shared" si="32"/>
        <v>0</v>
      </c>
      <c r="Q356" s="9">
        <f t="shared" si="32"/>
        <v>304.42499999999995</v>
      </c>
      <c r="R356" s="9">
        <f t="shared" si="32"/>
        <v>987.8480281690139</v>
      </c>
      <c r="S356" s="9">
        <f t="shared" si="32"/>
        <v>327.74499999999995</v>
      </c>
      <c r="U356" t="s">
        <v>326</v>
      </c>
    </row>
    <row r="357" spans="1:21" x14ac:dyDescent="0.35">
      <c r="A357" s="3">
        <f t="shared" si="31"/>
        <v>4</v>
      </c>
      <c r="B357" s="13">
        <f t="shared" si="29"/>
        <v>44931</v>
      </c>
      <c r="C357" s="4" t="s">
        <v>328</v>
      </c>
      <c r="D357" s="9">
        <f t="shared" ref="D357:S357" si="33">(D113*1.96+D114*1.06+D123*0.56+D168+D96*0.62)+D21*4.61</f>
        <v>942.54115384615397</v>
      </c>
      <c r="E357" s="9">
        <f t="shared" si="33"/>
        <v>947.69230769230774</v>
      </c>
      <c r="F357" s="9">
        <f t="shared" si="33"/>
        <v>17.53</v>
      </c>
      <c r="G357" s="9">
        <f t="shared" si="33"/>
        <v>4.0579999999999998</v>
      </c>
      <c r="H357" s="9">
        <f t="shared" si="33"/>
        <v>0</v>
      </c>
      <c r="I357" s="9">
        <f t="shared" si="33"/>
        <v>11.792</v>
      </c>
      <c r="J357" s="9">
        <f t="shared" si="33"/>
        <v>13.472</v>
      </c>
      <c r="K357" s="9">
        <f t="shared" si="33"/>
        <v>112.13750000000002</v>
      </c>
      <c r="L357" s="9">
        <f t="shared" si="33"/>
        <v>47.939692307692312</v>
      </c>
      <c r="M357" s="9">
        <f t="shared" si="33"/>
        <v>15.72973076923077</v>
      </c>
      <c r="N357" s="9">
        <f t="shared" si="33"/>
        <v>2.8519999999999999</v>
      </c>
      <c r="O357" s="9">
        <f t="shared" si="33"/>
        <v>0.372</v>
      </c>
      <c r="P357" s="9">
        <f t="shared" si="33"/>
        <v>0</v>
      </c>
      <c r="Q357" s="9">
        <f t="shared" si="33"/>
        <v>164.3</v>
      </c>
      <c r="R357" s="9">
        <f t="shared" si="33"/>
        <v>202.12</v>
      </c>
      <c r="S357" s="9">
        <f t="shared" si="33"/>
        <v>55.18</v>
      </c>
      <c r="U357" t="s">
        <v>329</v>
      </c>
    </row>
    <row r="358" spans="1:21" x14ac:dyDescent="0.35">
      <c r="A358" s="3">
        <f t="shared" si="31"/>
        <v>5</v>
      </c>
      <c r="B358" s="13">
        <f t="shared" si="29"/>
        <v>44932</v>
      </c>
      <c r="C358" s="4" t="s">
        <v>330</v>
      </c>
    </row>
    <row r="359" spans="1:21" x14ac:dyDescent="0.35">
      <c r="A359" s="3">
        <f t="shared" si="31"/>
        <v>6</v>
      </c>
      <c r="B359" s="13">
        <f t="shared" si="29"/>
        <v>44933</v>
      </c>
      <c r="C359" s="4" t="s">
        <v>331</v>
      </c>
    </row>
    <row r="360" spans="1:21" x14ac:dyDescent="0.35">
      <c r="A360" s="3">
        <f t="shared" si="31"/>
        <v>7</v>
      </c>
      <c r="B360" s="13">
        <f t="shared" si="29"/>
        <v>44934</v>
      </c>
      <c r="C360" s="4" t="s">
        <v>321</v>
      </c>
    </row>
    <row r="361" spans="1:21" x14ac:dyDescent="0.35">
      <c r="A361" s="3">
        <f t="shared" si="31"/>
        <v>8</v>
      </c>
      <c r="B361" s="13">
        <f t="shared" si="29"/>
        <v>44935</v>
      </c>
      <c r="C361" s="4" t="s">
        <v>323</v>
      </c>
    </row>
    <row r="362" spans="1:21" x14ac:dyDescent="0.35">
      <c r="A362" s="3">
        <f t="shared" si="31"/>
        <v>9</v>
      </c>
      <c r="B362" s="13">
        <f t="shared" si="29"/>
        <v>44936</v>
      </c>
      <c r="C362" s="4" t="s">
        <v>325</v>
      </c>
    </row>
    <row r="363" spans="1:21" x14ac:dyDescent="0.35">
      <c r="A363" s="3">
        <f t="shared" si="31"/>
        <v>10</v>
      </c>
      <c r="B363" s="13">
        <f t="shared" si="29"/>
        <v>44937</v>
      </c>
      <c r="C363" s="4" t="s">
        <v>327</v>
      </c>
    </row>
    <row r="364" spans="1:21" x14ac:dyDescent="0.35">
      <c r="A364" s="3">
        <f t="shared" si="31"/>
        <v>11</v>
      </c>
      <c r="B364" s="13">
        <f t="shared" si="29"/>
        <v>44938</v>
      </c>
      <c r="C364" s="4" t="s">
        <v>328</v>
      </c>
    </row>
    <row r="365" spans="1:21" x14ac:dyDescent="0.35">
      <c r="A365" s="3">
        <f t="shared" si="31"/>
        <v>12</v>
      </c>
      <c r="B365" s="13">
        <f t="shared" si="29"/>
        <v>44939</v>
      </c>
      <c r="C365" s="4" t="s">
        <v>330</v>
      </c>
    </row>
    <row r="366" spans="1:21" x14ac:dyDescent="0.35">
      <c r="A366" s="3">
        <f t="shared" si="31"/>
        <v>13</v>
      </c>
      <c r="B366" s="13">
        <f t="shared" si="29"/>
        <v>44940</v>
      </c>
      <c r="C366" s="4" t="s">
        <v>331</v>
      </c>
    </row>
    <row r="367" spans="1:21" x14ac:dyDescent="0.35">
      <c r="A367" s="3">
        <f t="shared" si="31"/>
        <v>14</v>
      </c>
      <c r="B367" s="13">
        <f t="shared" si="29"/>
        <v>44941</v>
      </c>
      <c r="C367" s="4" t="s">
        <v>321</v>
      </c>
    </row>
    <row r="368" spans="1:21" x14ac:dyDescent="0.35">
      <c r="A368" s="3">
        <f t="shared" si="31"/>
        <v>15</v>
      </c>
      <c r="B368" s="13">
        <f t="shared" si="29"/>
        <v>44942</v>
      </c>
      <c r="C368" s="4" t="s">
        <v>323</v>
      </c>
    </row>
    <row r="369" spans="1:3" x14ac:dyDescent="0.35">
      <c r="A369" s="3">
        <f t="shared" si="31"/>
        <v>16</v>
      </c>
      <c r="B369" s="13">
        <f t="shared" si="29"/>
        <v>44943</v>
      </c>
      <c r="C369" s="4" t="s">
        <v>325</v>
      </c>
    </row>
    <row r="370" spans="1:3" x14ac:dyDescent="0.35">
      <c r="A370" s="3">
        <f t="shared" si="31"/>
        <v>17</v>
      </c>
      <c r="B370" s="13">
        <f t="shared" si="29"/>
        <v>44944</v>
      </c>
      <c r="C370" s="4" t="s">
        <v>327</v>
      </c>
    </row>
    <row r="371" spans="1:3" x14ac:dyDescent="0.35">
      <c r="A371" s="3">
        <f t="shared" si="31"/>
        <v>18</v>
      </c>
      <c r="B371" s="13">
        <f t="shared" si="29"/>
        <v>44945</v>
      </c>
      <c r="C371" s="4" t="s">
        <v>328</v>
      </c>
    </row>
    <row r="372" spans="1:3" x14ac:dyDescent="0.35">
      <c r="A372" s="3">
        <f t="shared" si="31"/>
        <v>19</v>
      </c>
      <c r="B372" s="13">
        <f t="shared" si="29"/>
        <v>44946</v>
      </c>
      <c r="C372" s="4" t="s">
        <v>330</v>
      </c>
    </row>
    <row r="373" spans="1:3" x14ac:dyDescent="0.35">
      <c r="A373" s="3">
        <f t="shared" si="31"/>
        <v>20</v>
      </c>
      <c r="B373" s="13">
        <f t="shared" si="29"/>
        <v>44947</v>
      </c>
      <c r="C373" s="4" t="s">
        <v>331</v>
      </c>
    </row>
    <row r="374" spans="1:3" x14ac:dyDescent="0.35">
      <c r="A374" s="3">
        <f t="shared" si="31"/>
        <v>21</v>
      </c>
      <c r="B374" s="13">
        <f t="shared" si="29"/>
        <v>44948</v>
      </c>
      <c r="C374" s="4" t="s">
        <v>321</v>
      </c>
    </row>
    <row r="375" spans="1:3" x14ac:dyDescent="0.35">
      <c r="A375" s="3">
        <f t="shared" si="31"/>
        <v>22</v>
      </c>
      <c r="B375" s="13">
        <f t="shared" si="29"/>
        <v>44949</v>
      </c>
      <c r="C375" s="4" t="s">
        <v>323</v>
      </c>
    </row>
    <row r="376" spans="1:3" x14ac:dyDescent="0.35">
      <c r="A376" s="3">
        <f t="shared" si="31"/>
        <v>23</v>
      </c>
      <c r="B376" s="13">
        <f t="shared" si="29"/>
        <v>44950</v>
      </c>
      <c r="C376" s="4" t="s">
        <v>325</v>
      </c>
    </row>
    <row r="377" spans="1:3" x14ac:dyDescent="0.35">
      <c r="A377" s="3">
        <f t="shared" si="31"/>
        <v>24</v>
      </c>
      <c r="B377" s="13">
        <f t="shared" si="29"/>
        <v>44951</v>
      </c>
      <c r="C377" s="4" t="s">
        <v>327</v>
      </c>
    </row>
    <row r="378" spans="1:3" x14ac:dyDescent="0.35">
      <c r="A378" s="3">
        <f t="shared" si="31"/>
        <v>25</v>
      </c>
      <c r="B378" s="13">
        <f t="shared" si="29"/>
        <v>44952</v>
      </c>
      <c r="C378" s="4" t="s">
        <v>328</v>
      </c>
    </row>
    <row r="379" spans="1:3" x14ac:dyDescent="0.35">
      <c r="A379" s="3">
        <f t="shared" si="31"/>
        <v>26</v>
      </c>
      <c r="B379" s="13">
        <f t="shared" si="29"/>
        <v>44953</v>
      </c>
      <c r="C379" s="4" t="s">
        <v>330</v>
      </c>
    </row>
    <row r="380" spans="1:3" x14ac:dyDescent="0.35">
      <c r="A380" s="3">
        <f t="shared" si="31"/>
        <v>27</v>
      </c>
      <c r="B380" s="13">
        <f t="shared" si="29"/>
        <v>44954</v>
      </c>
      <c r="C380" s="4" t="s">
        <v>331</v>
      </c>
    </row>
    <row r="381" spans="1:3" x14ac:dyDescent="0.35">
      <c r="A381" s="3">
        <f t="shared" si="31"/>
        <v>28</v>
      </c>
      <c r="B381" s="13">
        <f t="shared" si="29"/>
        <v>44955</v>
      </c>
      <c r="C381" s="4" t="s">
        <v>321</v>
      </c>
    </row>
    <row r="382" spans="1:3" x14ac:dyDescent="0.35">
      <c r="A382" s="3">
        <f t="shared" si="31"/>
        <v>29</v>
      </c>
      <c r="B382" s="13">
        <f t="shared" si="29"/>
        <v>44956</v>
      </c>
      <c r="C382" s="4" t="s">
        <v>323</v>
      </c>
    </row>
    <row r="383" spans="1:3" x14ac:dyDescent="0.35">
      <c r="A383" s="3">
        <f t="shared" si="31"/>
        <v>30</v>
      </c>
      <c r="B383" s="13">
        <f t="shared" si="29"/>
        <v>44957</v>
      </c>
      <c r="C383" s="4" t="s">
        <v>325</v>
      </c>
    </row>
    <row r="384" spans="1:3" x14ac:dyDescent="0.35">
      <c r="A384" s="3">
        <f t="shared" si="31"/>
        <v>31</v>
      </c>
      <c r="B384" s="13">
        <f t="shared" si="29"/>
        <v>44958</v>
      </c>
      <c r="C384" s="4" t="s">
        <v>327</v>
      </c>
    </row>
    <row r="385" spans="1:3" x14ac:dyDescent="0.35">
      <c r="A385" s="3">
        <f t="shared" si="31"/>
        <v>32</v>
      </c>
      <c r="B385" s="13">
        <f t="shared" si="29"/>
        <v>44959</v>
      </c>
      <c r="C385" s="4" t="s">
        <v>328</v>
      </c>
    </row>
    <row r="386" spans="1:3" x14ac:dyDescent="0.35">
      <c r="A386" s="3">
        <f t="shared" si="31"/>
        <v>33</v>
      </c>
      <c r="B386" s="13">
        <f t="shared" si="29"/>
        <v>44960</v>
      </c>
      <c r="C386" s="4" t="s">
        <v>330</v>
      </c>
    </row>
    <row r="387" spans="1:3" x14ac:dyDescent="0.35">
      <c r="A387" s="3">
        <f t="shared" si="31"/>
        <v>34</v>
      </c>
      <c r="B387" s="13">
        <f t="shared" si="29"/>
        <v>44961</v>
      </c>
      <c r="C387" s="4" t="s">
        <v>331</v>
      </c>
    </row>
    <row r="388" spans="1:3" x14ac:dyDescent="0.35">
      <c r="A388" s="3">
        <f t="shared" si="31"/>
        <v>35</v>
      </c>
      <c r="B388" s="13">
        <f t="shared" si="29"/>
        <v>44962</v>
      </c>
      <c r="C388" s="4" t="s">
        <v>321</v>
      </c>
    </row>
    <row r="389" spans="1:3" x14ac:dyDescent="0.35">
      <c r="A389" s="3">
        <f t="shared" si="31"/>
        <v>36</v>
      </c>
      <c r="B389" s="13">
        <f t="shared" si="29"/>
        <v>44963</v>
      </c>
      <c r="C389" s="4" t="s">
        <v>323</v>
      </c>
    </row>
    <row r="390" spans="1:3" x14ac:dyDescent="0.35">
      <c r="A390" s="3">
        <f t="shared" si="31"/>
        <v>37</v>
      </c>
      <c r="B390" s="13">
        <f t="shared" si="29"/>
        <v>44964</v>
      </c>
      <c r="C390" s="4" t="s">
        <v>325</v>
      </c>
    </row>
    <row r="391" spans="1:3" x14ac:dyDescent="0.35">
      <c r="A391" s="3">
        <f t="shared" si="31"/>
        <v>38</v>
      </c>
      <c r="B391" s="13">
        <f t="shared" si="29"/>
        <v>44965</v>
      </c>
      <c r="C391" s="4" t="s">
        <v>327</v>
      </c>
    </row>
    <row r="392" spans="1:3" x14ac:dyDescent="0.35">
      <c r="A392" s="3">
        <f t="shared" si="31"/>
        <v>39</v>
      </c>
      <c r="B392" s="13">
        <f t="shared" si="29"/>
        <v>44966</v>
      </c>
      <c r="C392" s="4" t="s">
        <v>328</v>
      </c>
    </row>
    <row r="393" spans="1:3" x14ac:dyDescent="0.35">
      <c r="A393" s="3">
        <f t="shared" si="31"/>
        <v>40</v>
      </c>
      <c r="B393" s="13">
        <f t="shared" si="29"/>
        <v>44967</v>
      </c>
      <c r="C393" s="4" t="s">
        <v>330</v>
      </c>
    </row>
    <row r="394" spans="1:3" x14ac:dyDescent="0.35">
      <c r="A394" s="3">
        <f t="shared" si="31"/>
        <v>41</v>
      </c>
      <c r="B394" s="13">
        <f t="shared" si="29"/>
        <v>44968</v>
      </c>
      <c r="C394" s="4" t="s">
        <v>331</v>
      </c>
    </row>
    <row r="395" spans="1:3" x14ac:dyDescent="0.35">
      <c r="A395" s="3">
        <f t="shared" si="31"/>
        <v>42</v>
      </c>
      <c r="B395" s="13">
        <f t="shared" si="29"/>
        <v>44969</v>
      </c>
      <c r="C395" s="4" t="s">
        <v>321</v>
      </c>
    </row>
    <row r="396" spans="1:3" x14ac:dyDescent="0.35">
      <c r="A396" s="3">
        <f t="shared" si="31"/>
        <v>43</v>
      </c>
      <c r="B396" s="13">
        <f t="shared" si="29"/>
        <v>44970</v>
      </c>
      <c r="C396" s="4" t="s">
        <v>323</v>
      </c>
    </row>
    <row r="397" spans="1:3" x14ac:dyDescent="0.35">
      <c r="A397" s="3">
        <f t="shared" si="31"/>
        <v>44</v>
      </c>
      <c r="B397" s="13">
        <f t="shared" si="29"/>
        <v>44971</v>
      </c>
      <c r="C397" s="4" t="s">
        <v>325</v>
      </c>
    </row>
    <row r="398" spans="1:3" x14ac:dyDescent="0.35">
      <c r="A398" s="3">
        <f t="shared" si="31"/>
        <v>45</v>
      </c>
      <c r="B398" s="13">
        <f t="shared" si="29"/>
        <v>44972</v>
      </c>
      <c r="C398" s="4" t="s">
        <v>327</v>
      </c>
    </row>
    <row r="399" spans="1:3" x14ac:dyDescent="0.35">
      <c r="A399" s="3">
        <f t="shared" si="31"/>
        <v>46</v>
      </c>
      <c r="B399" s="13">
        <f t="shared" si="29"/>
        <v>44973</v>
      </c>
      <c r="C399" s="4" t="s">
        <v>328</v>
      </c>
    </row>
    <row r="400" spans="1:3" x14ac:dyDescent="0.35">
      <c r="A400" s="3">
        <f t="shared" si="31"/>
        <v>47</v>
      </c>
      <c r="B400" s="13">
        <f t="shared" si="29"/>
        <v>44974</v>
      </c>
      <c r="C400" s="4" t="s">
        <v>330</v>
      </c>
    </row>
    <row r="401" spans="1:3" x14ac:dyDescent="0.35">
      <c r="A401" s="3">
        <f t="shared" si="31"/>
        <v>48</v>
      </c>
      <c r="B401" s="13">
        <f t="shared" si="29"/>
        <v>44975</v>
      </c>
      <c r="C401" s="4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Andriy V. Samokhvalov</dc:creator>
  <cp:lastModifiedBy>Andriy V. Samokhvalov</cp:lastModifiedBy>
  <dcterms:created xsi:type="dcterms:W3CDTF">2023-01-06T05:29:32Z</dcterms:created>
  <dcterms:modified xsi:type="dcterms:W3CDTF">2023-01-06T05:34:10Z</dcterms:modified>
</cp:coreProperties>
</file>